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kealye\Documents\"/>
    </mc:Choice>
  </mc:AlternateContent>
  <xr:revisionPtr revIDLastSave="0" documentId="13_ncr:1_{7DCF649A-F119-4C80-801A-2403BA233CA0}" xr6:coauthVersionLast="41" xr6:coauthVersionMax="41" xr10:uidLastSave="{00000000-0000-0000-0000-000000000000}"/>
  <bookViews>
    <workbookView xWindow="-120" yWindow="-120" windowWidth="24240" windowHeight="13140" activeTab="1" xr2:uid="{9D80BF6E-3537-4145-8608-C22872BCF311}"/>
  </bookViews>
  <sheets>
    <sheet name="Core" sheetId="8" r:id="rId1"/>
    <sheet name="Capacity" sheetId="7" r:id="rId2"/>
    <sheet name="Commercial" sheetId="3" r:id="rId3"/>
    <sheet name="Sustainability" sheetId="9" r:id="rId4"/>
    <sheet name="HBS" sheetId="11"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0" i="8" l="1"/>
  <c r="E108" i="8"/>
  <c r="E107" i="8"/>
  <c r="E85" i="8"/>
  <c r="E86" i="8"/>
  <c r="E87" i="8"/>
  <c r="E88" i="8"/>
  <c r="E89" i="8"/>
  <c r="E90" i="8"/>
  <c r="E91" i="8"/>
  <c r="E92" i="8"/>
  <c r="E93" i="8"/>
  <c r="E94" i="8"/>
  <c r="E95" i="8"/>
  <c r="E96" i="8"/>
  <c r="E97" i="8"/>
  <c r="E98" i="8"/>
  <c r="E99" i="8"/>
  <c r="E84" i="8"/>
  <c r="E64" i="8"/>
  <c r="E65" i="8"/>
  <c r="E66" i="8"/>
  <c r="E67" i="8"/>
  <c r="E68" i="8"/>
  <c r="E69" i="8"/>
  <c r="E70" i="8"/>
  <c r="E71" i="8"/>
  <c r="E72" i="8"/>
  <c r="E73" i="8"/>
  <c r="E74" i="8"/>
  <c r="E75" i="8"/>
  <c r="E76" i="8"/>
  <c r="E63" i="8"/>
  <c r="E46" i="8"/>
  <c r="E47" i="8"/>
  <c r="E48" i="8"/>
  <c r="E49" i="8"/>
  <c r="E50" i="8"/>
  <c r="E51" i="8"/>
  <c r="E52" i="8"/>
  <c r="E53" i="8"/>
  <c r="E54" i="8"/>
  <c r="E55" i="8"/>
  <c r="E45"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8" i="8"/>
  <c r="D44" i="7"/>
  <c r="E44" i="7" s="1"/>
  <c r="C44" i="7"/>
  <c r="E31" i="7"/>
  <c r="E30" i="7"/>
  <c r="E29" i="7"/>
  <c r="E21" i="7"/>
  <c r="E22" i="7"/>
  <c r="E23" i="7"/>
  <c r="E24" i="7"/>
  <c r="E25" i="7"/>
  <c r="E20" i="7"/>
  <c r="E10" i="7"/>
  <c r="E11" i="7"/>
  <c r="E12" i="7"/>
  <c r="E13" i="7"/>
  <c r="E14" i="7"/>
  <c r="E15" i="7"/>
  <c r="E16" i="7"/>
  <c r="E9" i="7"/>
  <c r="E34" i="3"/>
  <c r="E35" i="3"/>
  <c r="E33" i="3"/>
  <c r="E25" i="3"/>
  <c r="E26" i="3"/>
  <c r="E27" i="3"/>
  <c r="E28" i="3"/>
  <c r="E24" i="3"/>
  <c r="E17" i="3"/>
  <c r="E18" i="3"/>
  <c r="E21" i="3"/>
  <c r="E22" i="3"/>
  <c r="E23" i="3"/>
  <c r="E16" i="3"/>
  <c r="E10" i="3"/>
  <c r="E11" i="3"/>
  <c r="E12" i="3"/>
  <c r="E9" i="3"/>
  <c r="E8" i="11"/>
  <c r="C10" i="11"/>
  <c r="C112" i="8"/>
  <c r="E112" i="8" s="1"/>
  <c r="C78" i="8"/>
  <c r="C101" i="8"/>
  <c r="C37" i="3"/>
  <c r="C57" i="8"/>
  <c r="C38" i="8"/>
  <c r="D20" i="9"/>
  <c r="E8" i="9"/>
  <c r="C116" i="8" l="1"/>
  <c r="F8" i="11"/>
  <c r="D3" i="9"/>
  <c r="D101" i="8"/>
  <c r="D78" i="8"/>
  <c r="E78" i="8" s="1"/>
  <c r="D57" i="8"/>
  <c r="E57" i="8" s="1"/>
  <c r="D38" i="8"/>
  <c r="D37" i="3"/>
  <c r="D3" i="3"/>
  <c r="E101" i="8" l="1"/>
  <c r="D116" i="8"/>
  <c r="D10" i="11"/>
  <c r="E38" i="8"/>
  <c r="E37" i="3"/>
  <c r="E10" i="11" l="1"/>
  <c r="E116" i="8"/>
  <c r="D48" i="7" l="1"/>
  <c r="E48" i="7"/>
</calcChain>
</file>

<file path=xl/sharedStrings.xml><?xml version="1.0" encoding="utf-8"?>
<sst xmlns="http://schemas.openxmlformats.org/spreadsheetml/2006/main" count="541" uniqueCount="406">
  <si>
    <t>CORE PROJECTS</t>
  </si>
  <si>
    <t>Deferred</t>
  </si>
  <si>
    <t>Cancelled</t>
  </si>
  <si>
    <t>Added</t>
  </si>
  <si>
    <t>Core - Asset Care Civil (CSF)</t>
  </si>
  <si>
    <t>CAR Final</t>
  </si>
  <si>
    <t>CIP2020+ Review Updated</t>
  </si>
  <si>
    <t>Difference</t>
  </si>
  <si>
    <t>Comments</t>
  </si>
  <si>
    <t>CIP Number</t>
  </si>
  <si>
    <t>Project Title</t>
  </si>
  <si>
    <t>Allowance</t>
  </si>
  <si>
    <t>€m</t>
  </si>
  <si>
    <t>CIP.20.01.001</t>
  </si>
  <si>
    <t>Southern Runway (10R/28L) Delethalisation Programme</t>
  </si>
  <si>
    <t>CIP.20.01.002</t>
  </si>
  <si>
    <t>Apron Rehabilitation Programme</t>
  </si>
  <si>
    <t>CIP.20.01.003</t>
  </si>
  <si>
    <t>Airfield Taxiway Rehabilitation Programme</t>
  </si>
  <si>
    <t>CIP.20.01.004</t>
  </si>
  <si>
    <t>Apron Road Rehabilitation Programme</t>
  </si>
  <si>
    <t>The approach of using a full reconstruction cost for the estimate is considered completely unnecessary even at an early scoping stage especially as condition surveys have been carried out.  This project requires further review to ensure that that unnecessary expenditure is not undertaken.</t>
  </si>
  <si>
    <t>CIP.20.01.006</t>
  </si>
  <si>
    <t>Airfield Southern Perimeter Road Upgrade Programme</t>
  </si>
  <si>
    <t>Further use of full pavement reconstruction cost across the full scope area is again unnecessary.  Scope should be reduced.</t>
  </si>
  <si>
    <t>CIP.20.01.008</t>
  </si>
  <si>
    <t>Runway Approach Lighting Mast Improvement Programme</t>
  </si>
  <si>
    <t>CIP.20.01.009</t>
  </si>
  <si>
    <t>Aerodrome Ground Lighting (AGL) Improvement Programme</t>
  </si>
  <si>
    <t>We would question the need to replace the light fittings associated with Runway 16/34 in conjunction with comments made above on CIP.20.01.008.  Scope can be reduced.</t>
  </si>
  <si>
    <t>CIP.20.01.010</t>
  </si>
  <si>
    <t>Airfield Lighting Control &amp; Management System Improvement Programme</t>
  </si>
  <si>
    <t>CIP.20.01.012</t>
  </si>
  <si>
    <t>AGL Substation T Development Programme</t>
  </si>
  <si>
    <t>CIP.20.01.015</t>
  </si>
  <si>
    <t xml:space="preserve">High Mast Lighting Improvement </t>
  </si>
  <si>
    <t>CIP.20.01.016</t>
  </si>
  <si>
    <t>Airfield Maintenance Base Improvement Programme</t>
  </si>
  <si>
    <t>CIP.20.01.018</t>
  </si>
  <si>
    <t>Campus Buildings Critical Maintenance</t>
  </si>
  <si>
    <t>Insufficient information is provided on the actual scope of the works. We would question why there would be any expenditure on maintenance of the south apron buildings when most of them are marked for demolition to make way for Pier 5, the new PBZ and expanded apron.  Project should be omitted.</t>
  </si>
  <si>
    <t>CIP.20.01.020</t>
  </si>
  <si>
    <t>Terminal 1 Façade, Roof &amp; Spirals</t>
  </si>
  <si>
    <t>CIP.20.01.022</t>
  </si>
  <si>
    <t>Terminal 1 Storm Water Drainage System</t>
  </si>
  <si>
    <t>It is not clear why these works have not been included within other projects.  In any event, consideration should be given to deferring these works as no justification is provided as to why these works need to be undertaken in the short term.</t>
  </si>
  <si>
    <t>CIP.20.01.023</t>
  </si>
  <si>
    <t>Piers &amp; Terminals Critical Maintenance</t>
  </si>
  <si>
    <t>There is a lack of detail, even in the original CIP, on what these works comprise.  No justification is provided.  Consideration should be given to deferring these works.</t>
  </si>
  <si>
    <t>CIP.20.01.024</t>
  </si>
  <si>
    <t>Skybridge Rehabilitation</t>
  </si>
  <si>
    <t>CIP.20.01.034</t>
  </si>
  <si>
    <t>Campus Roads Critical Maintenance</t>
  </si>
  <si>
    <t>CIP.20.01.039</t>
  </si>
  <si>
    <t>Airport Roads Critical Maintenance</t>
  </si>
  <si>
    <t>CIP.20.01.046</t>
  </si>
  <si>
    <t>Staff Car Parks Critical Maintenance</t>
  </si>
  <si>
    <t>CIP.20.01.049</t>
  </si>
  <si>
    <t>Public Carpark Critical Maintenance</t>
  </si>
  <si>
    <t>CIP.20.01.056</t>
  </si>
  <si>
    <t>Campus Facilities &amp; Landside Snow Base Upgrade</t>
  </si>
  <si>
    <t>CIP.20.01.065</t>
  </si>
  <si>
    <t>Airport Heavy Fleet &amp; Equipment Replacement</t>
  </si>
  <si>
    <t>No justification is provided for this level of expenditure in the current financial circumstances, particularly given that the previous CIP identified that the fire tenders had not reached their expected asset life.  Omit for this period.</t>
  </si>
  <si>
    <t>CIP.20.01.069</t>
  </si>
  <si>
    <t>Airport Light Vehicle Fleet Replacements and Augmentation</t>
  </si>
  <si>
    <t>CIP.20.01.071</t>
  </si>
  <si>
    <t>Electric Charger Network Facilities</t>
  </si>
  <si>
    <t>CIP.20.01.074</t>
  </si>
  <si>
    <t>Advance Visual Docking Guidance System (5G, Pier 1 &amp; Pier 2)</t>
  </si>
  <si>
    <t>CIP.20.01.087</t>
  </si>
  <si>
    <t>AGL Fibre Optic Communication Network Improvement Programme</t>
  </si>
  <si>
    <t>RWY 16/34 Lighting for Low Visibility Procedures (LVP)</t>
  </si>
  <si>
    <t>CIP.20.07.013</t>
  </si>
  <si>
    <t>Airfield Redesignation</t>
  </si>
  <si>
    <t>CIP.20.07.032</t>
  </si>
  <si>
    <t xml:space="preserve">Unit Load Device (ULD) Storage </t>
  </si>
  <si>
    <t xml:space="preserve"> </t>
  </si>
  <si>
    <t>TOTAL</t>
  </si>
  <si>
    <t>CIP.20.07.031/033</t>
  </si>
  <si>
    <t>HBS3- T1 and T2</t>
  </si>
  <si>
    <t>Core - Asset Care Mechanical &amp; Electrical (M&amp;E)</t>
  </si>
  <si>
    <t>CIP.20.02.001</t>
  </si>
  <si>
    <t>Medium Voltage (MV) Electrical Network</t>
  </si>
  <si>
    <t>CIP.20.02.002</t>
  </si>
  <si>
    <t>Second Medium Voltage (MV) Connection Point</t>
  </si>
  <si>
    <t>CIP.20.02.004</t>
  </si>
  <si>
    <t>Passenger Boarding Bridges (Maintenance &amp; P3 Enhancement) &amp; Fixed Electrical Ground Power</t>
  </si>
  <si>
    <t>CIP.20.02.005</t>
  </si>
  <si>
    <t>Lift Upgrade Programme - Terminal and Multi Storey</t>
  </si>
  <si>
    <t>CIP.20.02.006</t>
  </si>
  <si>
    <t>Airport Water &amp; Foul Sewer Upgrade</t>
  </si>
  <si>
    <t>CIP.20.02.007</t>
  </si>
  <si>
    <t>Life Safety Systems (LSS) Upgrade Programme Terminal and MSCP Buildings</t>
  </si>
  <si>
    <t>CIP.20.02.008</t>
  </si>
  <si>
    <t>Terminal Buildings HVAC Upgrade</t>
  </si>
  <si>
    <t>CIP.20.02.009</t>
  </si>
  <si>
    <t>Campus Buildings: Mechanical, Electrical &amp; LSS Upgrade</t>
  </si>
  <si>
    <t>CIP.20.02.010</t>
  </si>
  <si>
    <t>Pier 3 Life Extension Works - Mech, Elec and Foul Drainage</t>
  </si>
  <si>
    <t>CIP.20.02.013</t>
  </si>
  <si>
    <t>Small Energy Projects</t>
  </si>
  <si>
    <t>CIP.20.07.030</t>
  </si>
  <si>
    <t>Large Energy Project - Photovoltaic Farm</t>
  </si>
  <si>
    <t>Core - Security</t>
  </si>
  <si>
    <t>CIP.20.06.001</t>
  </si>
  <si>
    <t>Cabin Baggage X-Ray Replacement &amp; EDS Upgrade</t>
  </si>
  <si>
    <t>CIP.20.06.007</t>
  </si>
  <si>
    <t>Full Body Scanners</t>
  </si>
  <si>
    <t>CIP.20.06.009</t>
  </si>
  <si>
    <t>ATRS - Additional Lane in Terminal 1</t>
  </si>
  <si>
    <t>CIP.20.06.014</t>
  </si>
  <si>
    <t>Screening and Logistics Centre</t>
  </si>
  <si>
    <t>CIP.20.06.015</t>
  </si>
  <si>
    <t>Intrusion Detection Systems for Dublin Airport Boundaries</t>
  </si>
  <si>
    <t>CIP.20.06.016</t>
  </si>
  <si>
    <t>Surface Road Blockers &amp; Temporary Mobile Barriers</t>
  </si>
  <si>
    <t>CIP.20.06.022</t>
  </si>
  <si>
    <t>Redevelopment of Training Facility (ASTO)</t>
  </si>
  <si>
    <t>CIP.20.06.025</t>
  </si>
  <si>
    <t>Detection: Explosive Detection Dogs (EDD) and Mobile X Ray Unit</t>
  </si>
  <si>
    <t>CIP.20.06.030</t>
  </si>
  <si>
    <t>VCP Automation to Enable Remote Screening</t>
  </si>
  <si>
    <t>CIP.20.06.031</t>
  </si>
  <si>
    <t>Autopass - T1 Replacement &amp; T2 Install</t>
  </si>
  <si>
    <t>CIP.20.06.036</t>
  </si>
  <si>
    <t xml:space="preserve">TSA X Ray &amp; FBSS Replacement </t>
  </si>
  <si>
    <t>CIP.20.06.041</t>
  </si>
  <si>
    <t>Security Screening Equipment - End of Life</t>
  </si>
  <si>
    <t>CIP.20.06.042</t>
  </si>
  <si>
    <t>ATRS - Central Search Areas (T1 and T2)</t>
  </si>
  <si>
    <t>CIP.20.06.044</t>
  </si>
  <si>
    <t>Replacement of T1 Controllers for Access Control System</t>
  </si>
  <si>
    <t>Core - Information Technology</t>
  </si>
  <si>
    <t>CIP.20.05.001</t>
  </si>
  <si>
    <t xml:space="preserve">Airfield Optimization </t>
  </si>
  <si>
    <t>CIP.20.05.002</t>
  </si>
  <si>
    <t>Digital Passenger Experience</t>
  </si>
  <si>
    <t>CIP.20.05.003</t>
  </si>
  <si>
    <t>Integrations and Data</t>
  </si>
  <si>
    <t>CIP.20.05.004</t>
  </si>
  <si>
    <t>Baggage Systems</t>
  </si>
  <si>
    <t>CIP.20.05.005</t>
  </si>
  <si>
    <t>Business Efficiency</t>
  </si>
  <si>
    <t>CIP.20.05.006</t>
  </si>
  <si>
    <t>Commercial Systems</t>
  </si>
  <si>
    <t>CIP.20.05.007</t>
  </si>
  <si>
    <t>Reliability, Safety, Security &amp; Compliance</t>
  </si>
  <si>
    <t>CIP.20.05.008</t>
  </si>
  <si>
    <t>Operational Devices (Support &amp; Maintenance)</t>
  </si>
  <si>
    <t>CIP.20.05.009</t>
  </si>
  <si>
    <t>Network Components - Lifecycle &amp; Growth</t>
  </si>
  <si>
    <t>CIP.20.05.010</t>
  </si>
  <si>
    <t>Passenger Processing (excl. Security Screening)</t>
  </si>
  <si>
    <t>CIP.20.05.011</t>
  </si>
  <si>
    <t>Security Technology Innovation (Biometrics &amp; FOD Detection)</t>
  </si>
  <si>
    <t>CIP.20.05.012</t>
  </si>
  <si>
    <t>Servers and Storage - Lifecycle &amp; Growth</t>
  </si>
  <si>
    <t>CIP.20.05.014</t>
  </si>
  <si>
    <t>User Devices (Desktops, Mobile, Telephone, Radio)</t>
  </si>
  <si>
    <t>CIP.20.05.015</t>
  </si>
  <si>
    <t>New Data Centre Hosting Location</t>
  </si>
  <si>
    <t>CIP.20.05.016</t>
  </si>
  <si>
    <t xml:space="preserve">Microsoft Enterprise </t>
  </si>
  <si>
    <t>CIP.20.05.020</t>
  </si>
  <si>
    <t>Innovation Fund</t>
  </si>
  <si>
    <t>Appendix G - Others</t>
  </si>
  <si>
    <t>CIP.20.07.001</t>
  </si>
  <si>
    <t>Programme Management</t>
  </si>
  <si>
    <t>CIP.20.07.002</t>
  </si>
  <si>
    <t>Minor Projects (projects generally under €100k, water pump replacements, gate area repairs etc.)</t>
  </si>
  <si>
    <t>CIP.20.07.004</t>
  </si>
  <si>
    <t>Metro Coordination</t>
  </si>
  <si>
    <t>-</t>
  </si>
  <si>
    <t>CIP.20.07.014</t>
  </si>
  <si>
    <t>Terminal Operations Improvement Projects</t>
  </si>
  <si>
    <t>CORE TOTAL</t>
  </si>
  <si>
    <t>CAPACITY PROJECTS</t>
  </si>
  <si>
    <t>Completed</t>
  </si>
  <si>
    <t>CAR Adjustment</t>
  </si>
  <si>
    <t>Included</t>
  </si>
  <si>
    <t>Terminal 1 Passenger Journey Group</t>
  </si>
  <si>
    <t>CIP.20.03.012</t>
  </si>
  <si>
    <t>Terminal 1 Central Search - Relocation to Mezz Level</t>
  </si>
  <si>
    <t>Based on the Helios analysis, it would appear that this project may have been overscoped.  It is not clear if the projected demand within this CIP period outstrips the current capacity such that the project is fully justified.</t>
  </si>
  <si>
    <t>CIP.20.03.013</t>
  </si>
  <si>
    <t>Terminal 1 Departure Lounge (IDL) Reorientation and Rehabilitation</t>
  </si>
  <si>
    <t>CIP.20.03.015</t>
  </si>
  <si>
    <t>Terminal 1 Baggage Reclaim Upgrade &amp; Alterations</t>
  </si>
  <si>
    <t>CIP.20.03.017</t>
  </si>
  <si>
    <t>Terminal 1 Shuttle, bus lounges and injection points</t>
  </si>
  <si>
    <t>CIP.20.03.018</t>
  </si>
  <si>
    <t>Terminal 1 Immigration Hall</t>
  </si>
  <si>
    <t>Terminal 2 Passenger Journey Group</t>
  </si>
  <si>
    <t>CIP.20.03.020</t>
  </si>
  <si>
    <t>Terminal 2 Check-In Area Optimisation</t>
  </si>
  <si>
    <t>CIP.20.03.021</t>
  </si>
  <si>
    <t>Terminal 2 Central Search Area Expansion</t>
  </si>
  <si>
    <t>CIP.20.03.024</t>
  </si>
  <si>
    <t>Terminal 2 Immigration Hall - Reorientation</t>
  </si>
  <si>
    <t>South Apron Hub Group</t>
  </si>
  <si>
    <t>CIP.20.03.028.1</t>
  </si>
  <si>
    <t>Terminal 2 HBS Transfer Lines</t>
  </si>
  <si>
    <t>CIP.20.03.029</t>
  </si>
  <si>
    <t>New Pier 5 (T2 and CBP Enabled)</t>
  </si>
  <si>
    <t>CIP.20.03.030</t>
  </si>
  <si>
    <t>Expansion of US Pre-Clearance Facilities</t>
  </si>
  <si>
    <t>CIP.20.03.031</t>
  </si>
  <si>
    <t>South Apron Expansion (Remote Stands, Taxiway and Apron)</t>
  </si>
  <si>
    <t>CIP.20.03.033.1</t>
  </si>
  <si>
    <t xml:space="preserve">Enablement of Pier 3 for Precleared US bound passengers </t>
  </si>
  <si>
    <t>CIP.20.03.034</t>
  </si>
  <si>
    <t>Pier 3 Immigration (Upgrade &amp; Expansion)</t>
  </si>
  <si>
    <t>CIP.20.03.072</t>
  </si>
  <si>
    <t>Transfer Immigration Booths - Pier 4 and T2</t>
  </si>
  <si>
    <t>CIP.20.03.077</t>
  </si>
  <si>
    <t>South Apron Airside Support Centre</t>
  </si>
  <si>
    <t>CIP.20.03.078</t>
  </si>
  <si>
    <t>Pier 4 De-Flex</t>
  </si>
  <si>
    <t>Others</t>
  </si>
  <si>
    <t>CIP.20.03.004</t>
  </si>
  <si>
    <t>Gate Post 9 Expansion (West Lands)</t>
  </si>
  <si>
    <t xml:space="preserve">Ryanair do not support this project on the basis that it is believed passenger facilities to the west are not required within this quinquennium driving the need for a 'super-gate'. </t>
  </si>
  <si>
    <t>CIP.20.03.036</t>
  </si>
  <si>
    <t>North Apron Development - Pier 1 Extension (Module 1) &amp; Apron 5H PBZ</t>
  </si>
  <si>
    <t>CIP.20.03.051.2</t>
  </si>
  <si>
    <t>West Apron Vehicle Underpass - Pier 3 Option</t>
  </si>
  <si>
    <t>CIP.20.03.074</t>
  </si>
  <si>
    <t>Taxiway R widening</t>
  </si>
  <si>
    <t>Ryanair supports the need for this project but questions the timing of the implementation if the main need is to enable expansion of the south apron, which we understand will not in itself be implemented until after 2026.</t>
  </si>
  <si>
    <t>CIP.20.03.075</t>
  </si>
  <si>
    <t>Fuel Hydrant Network Works</t>
  </si>
  <si>
    <t>CIP.20.03.076</t>
  </si>
  <si>
    <t>De-Icing Consolidation</t>
  </si>
  <si>
    <t>CIP.20.03.080</t>
  </si>
  <si>
    <t>10L/28R Taxiway Exit AGL</t>
  </si>
  <si>
    <t>TBC</t>
  </si>
  <si>
    <t>CIP.20.03.079</t>
  </si>
  <si>
    <t>Code E Engine Test Facility</t>
  </si>
  <si>
    <t>CIP.20.03.006</t>
  </si>
  <si>
    <t>Terminal 1 Kerbs</t>
  </si>
  <si>
    <t>CIP.20.03.011A</t>
  </si>
  <si>
    <t>Terminal 1 Check-In</t>
  </si>
  <si>
    <t>CIP.20.03.016</t>
  </si>
  <si>
    <t>Terminal 1 - Rapid Exit Arrivals</t>
  </si>
  <si>
    <t>CIP.20.03.028</t>
  </si>
  <si>
    <t>Terminal 2 Early bag store and transfer lines</t>
  </si>
  <si>
    <t>CIP.20.03.049</t>
  </si>
  <si>
    <t>De-icing pad at Runway 10R</t>
  </si>
  <si>
    <t>CIP.20.03.054</t>
  </si>
  <si>
    <t>New Remote Apron 5M - 17 NBEs</t>
  </si>
  <si>
    <t>Excludes CIP.20.03.080 costs, to be included in final submission.</t>
  </si>
  <si>
    <t>CIP.20.03.043A</t>
  </si>
  <si>
    <t>Terminal 1 Piers - New Airbridges (6NBE / 3WB)</t>
  </si>
  <si>
    <t>CIP.20.03.057</t>
  </si>
  <si>
    <t>Airside GSE Charging Facilities (Ground Handlers)</t>
  </si>
  <si>
    <t>CIP.20.03.071</t>
  </si>
  <si>
    <t>Hydrant Enablement - Pier 2 &amp; 3</t>
  </si>
  <si>
    <t>CIP.20.03.052</t>
  </si>
  <si>
    <t>Surface Water Environmental Compliance</t>
  </si>
  <si>
    <t>COMMERCIAL PROJECTS</t>
  </si>
  <si>
    <t xml:space="preserve">CAR Adjustment </t>
  </si>
  <si>
    <t>Car Parks Group</t>
  </si>
  <si>
    <t>CIP.20.04.001</t>
  </si>
  <si>
    <t>Car Parking Management System (Maintenance &amp; upgrade)</t>
  </si>
  <si>
    <t>The cost of this project requires further justification in terms of revenue generation.</t>
  </si>
  <si>
    <t>CIP.20.04.005</t>
  </si>
  <si>
    <t>Long Term Car Parking - Eastland's (2000 spaces)</t>
  </si>
  <si>
    <t>CIP.20.04.007</t>
  </si>
  <si>
    <t>Terminal 2 Multi - Storey Car Park (680 spaces)</t>
  </si>
  <si>
    <t>CIP.20.04.009</t>
  </si>
  <si>
    <t>Staff Car Park</t>
  </si>
  <si>
    <t>Ryanair support this project as additional staff car parking is required to ensure that delays do not arise from lack of space.</t>
  </si>
  <si>
    <t>CIP.20.04.033</t>
  </si>
  <si>
    <t>Car Valet Product (Concierge)</t>
  </si>
  <si>
    <t>Food and Beverage Group</t>
  </si>
  <si>
    <t>CIP.20.04.003</t>
  </si>
  <si>
    <t>New Food &amp; Beverage Fit out (T1X)</t>
  </si>
  <si>
    <t>CIP.20.04.023</t>
  </si>
  <si>
    <t>Food &amp; Beverage Provision &amp; Fit Out - Post CBP</t>
  </si>
  <si>
    <t>CIP.20.04.030</t>
  </si>
  <si>
    <t>New Kitchen in Terminal 2</t>
  </si>
  <si>
    <t>CIP.20.04.002</t>
  </si>
  <si>
    <t>Car Hire Consolidation Centre</t>
  </si>
  <si>
    <t>CIP.20.04.004</t>
  </si>
  <si>
    <t>Digital Advertising Infrastructure</t>
  </si>
  <si>
    <t>CIP.20.04.006</t>
  </si>
  <si>
    <t>Terminal 1 Multi - Storey Car Park Block B (480 spaces)</t>
  </si>
  <si>
    <t>CIP.20.04.016</t>
  </si>
  <si>
    <t>Platinum Services Upgrade Works</t>
  </si>
  <si>
    <t>CIP.20.04.017</t>
  </si>
  <si>
    <t>Airline Lounges - Expansion, Upgrade &amp; New</t>
  </si>
  <si>
    <t>CIP.20.04.018</t>
  </si>
  <si>
    <t>Fast Track Improvements</t>
  </si>
  <si>
    <t>CIP.20.04.021</t>
  </si>
  <si>
    <t>West Apron - Accommodation &amp; Welfare Facilities</t>
  </si>
  <si>
    <t>CIP.20.04.025</t>
  </si>
  <si>
    <t>Commercial Property Refurbishment</t>
  </si>
  <si>
    <t>CIP.20.04.031</t>
  </si>
  <si>
    <t>Fuel farm welfare</t>
  </si>
  <si>
    <t>CIP.20.04.034</t>
  </si>
  <si>
    <t>OCTB Refurb</t>
  </si>
  <si>
    <t>CIP.20.04.035</t>
  </si>
  <si>
    <t>Metro Development and Interface</t>
  </si>
  <si>
    <t>CIP.20.07.010</t>
  </si>
  <si>
    <t>Office Consolidation &amp; Refurbishment (primarily Level 4 &amp; 5, Terminal 1)</t>
  </si>
  <si>
    <t>CIP.20.08.001</t>
  </si>
  <si>
    <t>Retail Refurbishments, Upgrades and New Developments</t>
  </si>
  <si>
    <t>CIP.20.08.002</t>
  </si>
  <si>
    <t>Retail Marketing &amp; Media Installation</t>
  </si>
  <si>
    <t>Excludes CIP.20.04.033 and CIP.20.04.035 costs, to be included in final submission.</t>
  </si>
  <si>
    <t>SUSTAINABILITY PROJECTS</t>
  </si>
  <si>
    <t xml:space="preserve">CIP.20.03.052 </t>
  </si>
  <si>
    <t xml:space="preserve">Surface Water Environmental Compliance </t>
  </si>
  <si>
    <t xml:space="preserve">This project has been taken out of Capacity Projects and moved into Sustainability Projects.  The CIP justification for the price increase does not contain sufficient detail to understand how new regulations translate into a 75% construction cost increase. </t>
  </si>
  <si>
    <t xml:space="preserve">CIP.20.09.001 </t>
  </si>
  <si>
    <t xml:space="preserve">Airport Charging </t>
  </si>
  <si>
    <t xml:space="preserve">CIP.20.09.002 </t>
  </si>
  <si>
    <t xml:space="preserve">Alternate Fuels </t>
  </si>
  <si>
    <t xml:space="preserve">CIP.20.09.003 </t>
  </si>
  <si>
    <t xml:space="preserve">Anaerobic Digestion </t>
  </si>
  <si>
    <t xml:space="preserve">CIP.20.09.004 </t>
  </si>
  <si>
    <t xml:space="preserve">Sustainable Fleet </t>
  </si>
  <si>
    <t xml:space="preserve">CIP.20.09.005 </t>
  </si>
  <si>
    <t xml:space="preserve">Fixed Electrical Ground Power Phase 3 </t>
  </si>
  <si>
    <t xml:space="preserve">CIP.20.09.006 </t>
  </si>
  <si>
    <t xml:space="preserve">Photovoltaic Farm Phase 2 </t>
  </si>
  <si>
    <t xml:space="preserve">CIP.20.09.007 </t>
  </si>
  <si>
    <t xml:space="preserve">Mobility Improvements </t>
  </si>
  <si>
    <t xml:space="preserve">CIP.20.09.008 </t>
  </si>
  <si>
    <t xml:space="preserve">Terminal 2 Sustainable Upgrade </t>
  </si>
  <si>
    <t xml:space="preserve">CIP.20.09.009 </t>
  </si>
  <si>
    <t xml:space="preserve">Terminal 1 and Campus Sustainability Feasibility </t>
  </si>
  <si>
    <t xml:space="preserve">CIP.20.09.010 </t>
  </si>
  <si>
    <t xml:space="preserve">Drop Off Pick UP  </t>
  </si>
  <si>
    <t>CIP.20.07.033</t>
  </si>
  <si>
    <t>HBS Standard 3 - Terminal 1</t>
  </si>
  <si>
    <t>CIP.20.07.034</t>
  </si>
  <si>
    <t>HBS Standard 3 - Terminal 2</t>
  </si>
  <si>
    <t>This appears to duplicate new projects added under the Sustainability heading.  Omit duplication.</t>
  </si>
  <si>
    <t>It is not clear if this project has already been implemented.  If not and in the light of the need for financial prudence, the scope of this project should be reviewed or project omitted.</t>
  </si>
  <si>
    <t xml:space="preserve">The cost seems disproportionately expensive for the scope of the project.  Scope and cost should be reduced.  In any event, this project should be deferred in the current financial circumstances. </t>
  </si>
  <si>
    <t>No justification is provided for this level of expenditure in the current financial circumstances.  Consider omitting from period or reducing scope.</t>
  </si>
  <si>
    <t>We question the value of LVP lighting when there are soon to be 2 parallel taxiways which could be used to manage traffic in the very few instances of LVPs annually.  Omit.</t>
  </si>
  <si>
    <t>No justification is provided for this level of expenditure in the current financial circumstances.  Consider omitting from period or reducing scope.  In any event, it is not clear why the cost of this storage is not treated as a commercial project with charges for ULD storage levied directly on the users of this storage.</t>
  </si>
  <si>
    <t>These costs are now addressed under a separate category</t>
  </si>
  <si>
    <t>It is not clear why this project is not included with the Sustainability Projects.  In any event, given that it is likely to be revenue earning, it should be treated as a commercial project and justified relative to the level of income it will earn or the opex costs reduced.  This level of detail is not provided so it is not possible to comment.</t>
  </si>
  <si>
    <t>It is not clear whether this is required to enable the North Runway to operate.  Further justification should be provided.</t>
  </si>
  <si>
    <t xml:space="preserve">Now transferred to commercial project and costs not included.  </t>
  </si>
  <si>
    <t>The increase in these costs is totally unacceptable.  No justification is provided for the increase in what were excessive costs in the first place.</t>
  </si>
  <si>
    <t>We understand that this project may have been completed in 2021 but no detailed information is provided in the CIP.  If it is complete then the cost sum needs to be removed from the project schedule.</t>
  </si>
  <si>
    <t>The costs for these projects was subject to the StageGate process and DAA's proposed increase in cost rejected as not justified.  It is unacceptable for DAA to seek retrospectively to increase the cost allowance for these projects</t>
  </si>
  <si>
    <t>This project ought to be revenue earning and treated as a commercial project.  No business case has been shared with users and so should be rejected until the business case is proven.</t>
  </si>
  <si>
    <t>It is not clear why this should be charged to users.  It should be treated as a commercial project and subject to there being a business case that demonstrates revenues exceed costs.</t>
  </si>
  <si>
    <t>It is not clear why this is required now and should be deferred on affordability grounds.</t>
  </si>
  <si>
    <t>Additional PV farm on top of that proposed in the Core Projects (CIP.20.07.030).  These should be treated as commercial projects given the prospects of revenue generation.  A business case needs to be presented.</t>
  </si>
  <si>
    <t>This does not appear a priority for expenditure in the short term and should be deferred until after the recovery from the pandemic.</t>
  </si>
  <si>
    <t>€72m in construction fees is an exceptionally high cost for a sustainability upgrade for a terminal that is only 12 years old.  This level of expenditure is not justified and if it is, indeed, required the level of expenditure require is further evidence of DAA's inappropriate and inefficient capital spend historically.  The costs need to be reviewed and reduced to an affordable level.</t>
  </si>
  <si>
    <t>This should be deferred until the following regulatory period.</t>
  </si>
  <si>
    <t>Given this has the potential to be revenue earning, it needs to be treated as a commercial project and revenues accounted for in the business case justification.</t>
  </si>
  <si>
    <t>The business case for this needs to be fully set out before the project is included.</t>
  </si>
  <si>
    <t>It is not acceptable that the costs for these projects has been increased above the levels previously allowed by CAR.  DAA should not add back inefficient costs that CAR previously deleted.</t>
  </si>
  <si>
    <t>Other Commercial</t>
  </si>
  <si>
    <t>Further information is needed to justify the substantial increase in the cost of this project and the additional revenues that it will generate.</t>
  </si>
  <si>
    <t>Insuffiicent information on the business case to users has been provided</t>
  </si>
  <si>
    <t>€3.5m of the CAR adjustment costs have been added back into this project.  This is not acceptable unless it is clearly justified in terms of additional incremental revenues.</t>
  </si>
  <si>
    <t>No business case information is provided for these projects and no explanation for the substantial increase in cost.  These projects are not accepted on this basis.</t>
  </si>
  <si>
    <t>Overall, it is unaccceptable that DAA has added back €21m of cost that the CAR previously excluded as inefficient.</t>
  </si>
  <si>
    <t>Overall, it is unaccceptable that DAA has added back €17m of cost that the CAR previously excluded as inefficient.</t>
  </si>
  <si>
    <t>Although Ryanair supports this project in principle, insufficient information has been provided to justify the 56% increase in cost.  As the requirement for increased capacity in T1 has not changed, there is no justification for the cost increase and the project should be contained to the original budget or less.</t>
  </si>
  <si>
    <t>We understand that this project has been completed.  However, the clarificatory justification for the cost increase only serves to demonstrate DAA's inefficiency and therefore the increased costs should not be allowed into the RAB.</t>
  </si>
  <si>
    <t>Based on the Clarifications issued, this project is not required in the period 2023-2026 and should be deferred.</t>
  </si>
  <si>
    <t>Ryanair continues to support the requirement for this project for the same reason they support the equivalent expansion of the North Apron but the timing of the requirement should be revisited in the light of the panemid and considerations of affordability.  However, the indicated changes in the updated CIP do not appear to justify the nearly 140% construction cost increase.  It is not clear why the cost of an additional de-icing facility has not been included in the newly added project CIP.20.03.076 which aim to consolidate the airport wide de-icing solution.</t>
  </si>
  <si>
    <t>The need for this project on the timescale has not been justified as no indication is given of current and projected future levels of bags transferring.  The project should be omitted not least as the commencement of Aer Lingus UK transatlantic operations is likely to reduce the volumes of passengers transferring through Dublin.</t>
  </si>
  <si>
    <t>The need for this project is not clear if the number of US bound transfer passengers from the UK diminishes.</t>
  </si>
  <si>
    <t>The timing of the need for this project is not clear as no detail has been provided on the number of occasions when it is forecast that CBP operations would block the pier.  Further information is required to justify this expenditure within the period.</t>
  </si>
  <si>
    <t>As this development is stated as providing longer term spare capacity, the scale of the immediate development should be scaled back to minimise costs to users during the Covid recovery period.</t>
  </si>
  <si>
    <t>Ryanair supports this project in principle but wishes to understand the commercial justification for the project and the implications for fuel costs along with any opex savings.  A business case should be provided demonstrating the benefits to users before the project is allowed.</t>
  </si>
  <si>
    <t>Ryanair supports this project in principle if it ensures winter operations are more resilient.</t>
  </si>
  <si>
    <t>It is not clear whether this project is required at this time and it is not possible to comment without the costs and benefits being fully set out.</t>
  </si>
  <si>
    <t>This project has been taken out of Capacity Projects and moved into Sustainability Projects - see comments.</t>
  </si>
  <si>
    <t>It is recommended that these works are carried out on Runway 10/28 only at this time.  Once the northern runway is live 16/34 will be critical for landings during poor weather. We believe a major expenditure on this runway should be delayed until after that time.  Scope can be reduced.</t>
  </si>
  <si>
    <t>This is solely a Commercial scheme and, in any event, would not appear to be efficient investment in terms of the retail offer given the costs and revenues cited.  To the extent that reconfiguration is required, this should be absorbed into the scope of the T1 Security project and overall costs reduced unless their is a clear and demonstrable benefit to users in terms of revenues exceeding costs, otherwise omit.</t>
  </si>
  <si>
    <t>Based on the Helios analysis for CAR, this project was overscoped.  It is not clear if the projected demand within this CIP period outstrips the current capacity such that the project is fully justified.  The need for the project and the costs within the period should be reviewed and a detaield justification provided.</t>
  </si>
  <si>
    <t>Clarity is needed on the business case justification for adding a first floor to the CBP.  This appears to be an unnecessary extravagance when costs ought to be streamlined rather than increased.  Given the confirmation within the Clarifications that the commercial justification for this project will not become clear until after 2026, the project must be deferred until the commercial justification is clear and the business case scrutinised by users. Omit from current CIP.</t>
  </si>
  <si>
    <t>Ryanair could support this project but there were insufficient costs provided by the DAA, who claimed this project was deferred due to future metro works which have not materialised in the past 10 years. Ryanair delivers the majority of traffic to Dublin airport and operates from T1, so it would make sense to reconsider this project subject to a detailed cost justification instead of deferring the project</t>
  </si>
  <si>
    <t>50% of the cost increase relates to increase in scope.  Further justification is required regarding the scope of this project and the revenue generation potential.  In any event,   the business case to users from these works is not clearly set out.
It also seems unlikely that regulations and standards (we assume linked to construction standards) could drive a 25% cost increase overall. There is no justification for these works during the Covid recovery period.</t>
  </si>
  <si>
    <t>Consideration should be given to deferring this expenditure on affordability grounds.  In any event, it appears that the average cost to replace a vehicle is around €423k, which appears excessively high.  While we understand these are heavy fleet type vehicles, and sustainability is important, we question the very high cost on average per vehicle.  Has the DAA considered the costs of converting current vehicles to electric power?</t>
  </si>
  <si>
    <t>The costs of this project should be reviewed.  Given the revenue earned from fixed ground power, the costs to users needs to be made clear and the expenditure considered in terms of overall costs and benefits, relative to rising electricity costs which are passed through to users.</t>
  </si>
  <si>
    <t>It is not entirely clear whether any work has commenced on this project.  This needs to be clarified and the requirement for these works in the 2023-2026 period justified in the current financial circumstances.  Further justification is required.</t>
  </si>
  <si>
    <t>From the information provided in the original CIP, it was considered that both the area estimate and unit cost/m2 for the works is significantly over estimated.  Despite the need for financial prudence, there has been no rationalisation of scope but there has been a 30% increase in the cost of the project with no explanation offered.  This is not accepted</t>
  </si>
  <si>
    <t>The original CIP, which indicated that these issues needed to be addressed within 2 years appears sensible in order to preserve the integrity of the passenger link.  Given that this has not been deemed essential to date, further consideration should be given to deferring these works.  Given the high cost of the structure in the first instance, which was constructed despite being opposed by users, the failure and short asset life is a real example of inefficient capital investment by Dublin Airport, for which users have already paid.  Consideration should be given to reducing the additional amount allowed into the RAB to reflect past inefficiency in any event.</t>
  </si>
  <si>
    <t>No justification is provided for this level of expenditure in the current financial circumstances.  In any event, does this duplicate expenditure planned on vehicle replacement belong under the sustainability heading? Consider reducing scope and removing duplication.</t>
  </si>
  <si>
    <t>No material scope changes - increased related to inflation. The construction costs have fallen for this project, but overall costing more. This doesn't make sense.  We question why the Helios findings have not been taken into account such that the scope could be reduced, particularly as it provides substantial overcapacity for the period 2028-2030 according to the Clarifications issued.</t>
  </si>
  <si>
    <t>The need for this project is not clear if the number of US bound transfer passengers from the UK diminishes. CAR should also verify if the US authorities will allow this from a security perspective, as CBP passenges mut generally be separate and sealed from others.</t>
  </si>
  <si>
    <t xml:space="preserve">Ryanair wishes to understand the cost of alternative options considered before commenting on this specific proposal.  Ryanair also seeks reassurance that Code C engine testing will not be restricted during the construction period.  We note that DAA only built the Code C facility 10 years ago for €9.5m (which CAR consultants revised downward 32%/€4.3m). Also the facility is only required once every 6 weeks and has a lifespan of 20 yrs i.e. €90,000 per test. </t>
  </si>
  <si>
    <t>Further information is required on the timing of this project relative to levels of longer term car park demand and public transport use.  The implications on commercial revenues and airport charges need to be clearly set out.</t>
  </si>
  <si>
    <t>Just over €10m of the cost increase relates to contingency.  This is unacceptable as the costs should come down as the  scope and design detail is better understood over time.  DAA mentions car hire operator demand as driving increased costs.  The CIP is not a wishlist for ohter commercial firms who do not pay passenger charges. DAA should push back against htese demands.</t>
  </si>
  <si>
    <t>It is not clear why this is a priority at this time.  The costs would only be justified if there is a high likelihood that the accommodation will be occupied from an early date.  How likely is this in post-Covid-19 recovery with increased WFH?No business case justification is provided to verify the likely take up.</t>
  </si>
  <si>
    <t>It is not acceptable that no information is provided and no indication of the costs given. Also, why is TII not funding this?</t>
  </si>
  <si>
    <t>As noted in relation to the original CIP, we see no reason for the cost to be based on full reconstruction of the taxiways when it is unlikely that this is required in all but localised areas.  Scope should be reduced.</t>
  </si>
  <si>
    <t>Based on the Helios analysis for CAR, this project was overscoped.  It is not clear if the projected demand within this CIP period outstrips the current capacity such that the project is fully justified.  Also not clear if this is a cpacity project or "look and feel".  The need for the project and the costs within the period should be reviewed and a detailed justifcaiton provided.</t>
  </si>
  <si>
    <t xml:space="preserve">We acknowledge that this project is required to facilitate the operation of Module 1 as part of the North Apron development which is supported by Ryanair. Question whether bus lounges required given the increase in walk out stands as part of the North Apron M1 development. </t>
  </si>
  <si>
    <t xml:space="preserve">While we understand the need to meet new legislation and regulatory requirements, the cost increase suggests significant gold plating, such as increases for aesthetic treatment of the roof when visible from the apron, when the current climate should drive a need for economies.  A value engineering exercise is needed to bring costs back in line.  DAA has built piers for a fraction of this cost. Any additional costs associated with meeting the specific needs of the cargo operators should be met by those who have asked for different arrangements and not passed to the generality of users. CAR must investigate the need for apron level bussing. T2 already has bussing gates and it may be more economical to reconfigure those gates. Removing bussing option would allow for a 2 storey building rather than a 3. </t>
  </si>
  <si>
    <t xml:space="preserve">Ryanair support this project but would also like to see the Module 2 project included into the CIP to ensure an acceptable level of contact service is provided in Terminal 1.  The cost is excessive (up 46%). The South Gates project in 2018 was €22m and delivered the same amount of gates. Copenhagen opened a pier at a cost of €33m (in 2022 terms) that delivered more gates than this project. Marseille has also done the same. We would question the rescoping to include "Level uninterrupted departures access from the Skybridge" - why is this necessary? Ultimately passengers will need to walk to ground level to reach the plane, either at the gate or here, this is just unneccessary expenditure. 
- Proposed glass facade - glass is expensive and has poor insulation meaning more AC in summers, more heating in winters. This goes against "sustainability" and increases opex. </t>
  </si>
  <si>
    <t>Ryanair does not support this project and do not believe there is any justification for the large expenditure proposed.  Due to the requirements for Runway 16/34 for cross wind conditions and the fact that its use is detrimental to airport capacity at other times, it should be possible to allow the runway to be closed when not in use such that a safe road crossing of it as a taxiway can be implemented for the small number of road vehicles that need to transit between the east and west apron areas.  The users set to benefit from such a tunnel will almost exclusively be cargo related and, in practice, the cost burden of additional journey time will be negligible, not least as most vehicular trips will be during the night time when the North Runway will also not be in use.  This project is simply not justified. The North Runway will be closed at night time dur to noise restrictions and 16/34 could be fully utlitised during this timeframe for cargo operations on the West apron and is the time of night when the majority of cargo operations are active.too Premature for passenger ops from West Apron, as demand will not be there for passenger ops by the time it is complete. 
Despite the rescoping of this project the DAA will further need to increase the scope as they still have not included a contingency middle tunnel.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</si>
</sst>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1809]#,##0.0"/>
    <numFmt numFmtId="165" formatCode="_-* #,##0_-;\-* #,##0_-;_-* &quot;-&quot;??_-;_-@_-"/>
    <numFmt numFmtId="166" formatCode="[$€-1809]#,##0"/>
    <numFmt numFmtId="167" formatCode="[$€-2]\ #,##0.0"/>
    <numFmt numFmtId="168" formatCode="[$€-1809]#,##0.00"/>
    <numFmt numFmtId="169" formatCode="[$€-2]\ #,##0.00;[Red]\-[$€-2]\ #,##0.00"/>
    <numFmt numFmtId="170" formatCode="[$€-1809]#,##0.000"/>
    <numFmt numFmtId="171" formatCode="[$€-2]\ #,##0;[Red]\-[$€-2]\ #,##0"/>
  </numFmts>
  <fonts count="9" x14ac:knownFonts="1">
    <font>
      <sz val="11"/>
      <color theme="1"/>
      <name val="Calibri"/>
      <family val="2"/>
      <scheme val="minor"/>
    </font>
    <font>
      <sz val="11"/>
      <color rgb="FFFF0000"/>
      <name val="Calibri"/>
      <family val="2"/>
      <scheme val="minor"/>
    </font>
    <font>
      <b/>
      <sz val="11"/>
      <color theme="1"/>
      <name val="Calibri"/>
      <family val="2"/>
      <scheme val="minor"/>
    </font>
    <font>
      <b/>
      <sz val="11"/>
      <color theme="1"/>
      <name val="Calibri"/>
      <family val="2"/>
    </font>
    <font>
      <sz val="11"/>
      <color theme="1"/>
      <name val="Calibri"/>
      <family val="2"/>
      <scheme val="minor"/>
    </font>
    <font>
      <b/>
      <sz val="11"/>
      <name val="Calibri"/>
      <family val="2"/>
      <scheme val="minor"/>
    </font>
    <font>
      <sz val="11"/>
      <name val="Calibri"/>
      <family val="2"/>
      <scheme val="minor"/>
    </font>
    <font>
      <sz val="8"/>
      <name val="Calibri"/>
      <family val="2"/>
      <scheme val="minor"/>
    </font>
    <font>
      <b/>
      <sz val="11"/>
      <color theme="0"/>
      <name val="Calibri"/>
      <family val="2"/>
      <scheme val="minor"/>
    </font>
  </fonts>
  <fills count="7">
    <fill>
      <patternFill patternType="none"/>
    </fill>
    <fill>
      <patternFill patternType="gray125"/>
    </fill>
    <fill>
      <patternFill patternType="solid">
        <fgColor theme="5" tint="0.39997558519241921"/>
        <bgColor indexed="65"/>
      </patternFill>
    </fill>
    <fill>
      <patternFill patternType="solid">
        <fgColor rgb="FFFF0000"/>
        <bgColor indexed="64"/>
      </patternFill>
    </fill>
    <fill>
      <patternFill patternType="solid">
        <fgColor rgb="FFFFFF00"/>
        <bgColor indexed="64"/>
      </patternFill>
    </fill>
    <fill>
      <patternFill patternType="solid">
        <fgColor theme="9" tint="-0.249977111117893"/>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4">
    <xf numFmtId="0" fontId="0" fillId="0" borderId="0"/>
    <xf numFmtId="43"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cellStyleXfs>
  <cellXfs count="87">
    <xf numFmtId="0" fontId="0" fillId="0" borderId="0" xfId="0"/>
    <xf numFmtId="0" fontId="2" fillId="0" borderId="0" xfId="0" applyFont="1"/>
    <xf numFmtId="164" fontId="0" fillId="0" borderId="0" xfId="0" applyNumberFormat="1" applyAlignment="1">
      <alignment horizontal="center"/>
    </xf>
    <xf numFmtId="164" fontId="2" fillId="0" borderId="0" xfId="0" applyNumberFormat="1" applyFont="1" applyAlignment="1">
      <alignment horizontal="center"/>
    </xf>
    <xf numFmtId="164" fontId="3" fillId="0" borderId="0" xfId="0" applyNumberFormat="1" applyFont="1" applyAlignment="1">
      <alignment horizontal="center"/>
    </xf>
    <xf numFmtId="164" fontId="1" fillId="0" borderId="0" xfId="0" applyNumberFormat="1" applyFont="1" applyAlignment="1">
      <alignment horizontal="center"/>
    </xf>
    <xf numFmtId="0" fontId="0" fillId="0" borderId="0" xfId="0" applyAlignment="1">
      <alignment wrapText="1"/>
    </xf>
    <xf numFmtId="0" fontId="0" fillId="0" borderId="0" xfId="0" applyAlignment="1">
      <alignment vertical="center"/>
    </xf>
    <xf numFmtId="164" fontId="5" fillId="0" borderId="0" xfId="0" applyNumberFormat="1" applyFont="1" applyAlignment="1">
      <alignment horizontal="center"/>
    </xf>
    <xf numFmtId="164" fontId="2" fillId="0" borderId="0" xfId="0" applyNumberFormat="1" applyFont="1"/>
    <xf numFmtId="164" fontId="6" fillId="0" borderId="0" xfId="0" applyNumberFormat="1" applyFont="1" applyAlignment="1">
      <alignment horizontal="center"/>
    </xf>
    <xf numFmtId="0" fontId="0" fillId="0" borderId="0" xfId="0" applyAlignment="1">
      <alignment horizontal="center"/>
    </xf>
    <xf numFmtId="0" fontId="2" fillId="0" borderId="0" xfId="0" applyFont="1" applyAlignment="1">
      <alignment horizontal="center"/>
    </xf>
    <xf numFmtId="164" fontId="2" fillId="0" borderId="1" xfId="0" applyNumberFormat="1" applyFont="1" applyBorder="1" applyAlignment="1">
      <alignment horizontal="center"/>
    </xf>
    <xf numFmtId="2" fontId="0" fillId="0" borderId="0" xfId="0" applyNumberFormat="1"/>
    <xf numFmtId="1" fontId="0" fillId="0" borderId="0" xfId="0" applyNumberFormat="1"/>
    <xf numFmtId="165" fontId="0" fillId="0" borderId="0" xfId="1" applyNumberFormat="1" applyFont="1"/>
    <xf numFmtId="166" fontId="3" fillId="0" borderId="0" xfId="0" applyNumberFormat="1" applyFont="1" applyAlignment="1">
      <alignment horizontal="center"/>
    </xf>
    <xf numFmtId="0" fontId="0" fillId="0" borderId="0" xfId="0" applyAlignment="1">
      <alignment horizontal="left" wrapText="1"/>
    </xf>
    <xf numFmtId="0" fontId="6" fillId="0" borderId="0" xfId="0" applyFont="1" applyAlignment="1">
      <alignment wrapText="1"/>
    </xf>
    <xf numFmtId="0" fontId="6" fillId="0" borderId="0" xfId="0" applyFont="1" applyAlignment="1">
      <alignment vertical="top" wrapText="1"/>
    </xf>
    <xf numFmtId="0" fontId="0" fillId="0" borderId="0" xfId="0" applyAlignment="1">
      <alignment vertical="top" wrapText="1"/>
    </xf>
    <xf numFmtId="0" fontId="6" fillId="0" borderId="0" xfId="0" applyFont="1" applyAlignment="1">
      <alignment horizontal="left" wrapText="1"/>
    </xf>
    <xf numFmtId="0" fontId="2" fillId="0" borderId="0" xfId="0" applyFont="1" applyAlignment="1">
      <alignment wrapText="1"/>
    </xf>
    <xf numFmtId="0" fontId="2" fillId="0" borderId="0" xfId="0" applyFont="1" applyAlignment="1">
      <alignment horizontal="center" wrapText="1"/>
    </xf>
    <xf numFmtId="167" fontId="0" fillId="0" borderId="0" xfId="0" applyNumberFormat="1" applyAlignment="1">
      <alignment horizontal="center"/>
    </xf>
    <xf numFmtId="9" fontId="0" fillId="0" borderId="0" xfId="2" applyFont="1" applyAlignment="1">
      <alignment horizontal="center"/>
    </xf>
    <xf numFmtId="9" fontId="0" fillId="0" borderId="0" xfId="2" applyFont="1"/>
    <xf numFmtId="0" fontId="0" fillId="4" borderId="0" xfId="0" applyFill="1"/>
    <xf numFmtId="0" fontId="0" fillId="3" borderId="0" xfId="0" applyFill="1"/>
    <xf numFmtId="0" fontId="4" fillId="2" borderId="0" xfId="3"/>
    <xf numFmtId="168" fontId="0" fillId="0" borderId="0" xfId="0" applyNumberFormat="1" applyAlignment="1">
      <alignment horizontal="center"/>
    </xf>
    <xf numFmtId="168" fontId="0" fillId="4" borderId="0" xfId="0" applyNumberFormat="1" applyFill="1" applyAlignment="1">
      <alignment horizontal="center"/>
    </xf>
    <xf numFmtId="168" fontId="4" fillId="2" borderId="0" xfId="3" applyNumberFormat="1" applyAlignment="1">
      <alignment horizontal="center"/>
    </xf>
    <xf numFmtId="168" fontId="0" fillId="0" borderId="0" xfId="0" applyNumberFormat="1"/>
    <xf numFmtId="168" fontId="2" fillId="0" borderId="0" xfId="0" applyNumberFormat="1" applyFont="1" applyAlignment="1">
      <alignment horizontal="center"/>
    </xf>
    <xf numFmtId="168" fontId="4" fillId="2" borderId="0" xfId="3" applyNumberFormat="1"/>
    <xf numFmtId="168" fontId="0" fillId="4" borderId="0" xfId="0" applyNumberFormat="1" applyFill="1"/>
    <xf numFmtId="168" fontId="0" fillId="3" borderId="0" xfId="0" applyNumberFormat="1" applyFill="1" applyAlignment="1">
      <alignment horizontal="center"/>
    </xf>
    <xf numFmtId="168" fontId="5" fillId="0" borderId="0" xfId="0" applyNumberFormat="1" applyFont="1" applyAlignment="1">
      <alignment horizontal="center"/>
    </xf>
    <xf numFmtId="167" fontId="4" fillId="2" borderId="0" xfId="3" applyNumberFormat="1" applyAlignment="1">
      <alignment horizontal="center"/>
    </xf>
    <xf numFmtId="169" fontId="4" fillId="2" borderId="0" xfId="3" applyNumberFormat="1" applyAlignment="1">
      <alignment horizontal="center"/>
    </xf>
    <xf numFmtId="164" fontId="0" fillId="4" borderId="0" xfId="0" applyNumberFormat="1" applyFill="1" applyAlignment="1">
      <alignment horizontal="center"/>
    </xf>
    <xf numFmtId="164" fontId="0" fillId="0" borderId="0" xfId="0" applyNumberFormat="1" applyAlignment="1">
      <alignment horizontal="center" vertical="center"/>
    </xf>
    <xf numFmtId="171" fontId="0" fillId="0" borderId="0" xfId="0" applyNumberFormat="1"/>
    <xf numFmtId="169" fontId="0" fillId="0" borderId="0" xfId="0" applyNumberFormat="1"/>
    <xf numFmtId="170" fontId="0" fillId="0" borderId="0" xfId="0" applyNumberFormat="1" applyAlignment="1">
      <alignment horizontal="left" wrapText="1"/>
    </xf>
    <xf numFmtId="164" fontId="0" fillId="0" borderId="0" xfId="0" applyNumberFormat="1" applyAlignment="1">
      <alignment horizontal="left" wrapText="1"/>
    </xf>
    <xf numFmtId="168" fontId="4" fillId="0" borderId="0" xfId="3" applyNumberFormat="1" applyFill="1" applyAlignment="1">
      <alignment horizontal="center"/>
    </xf>
    <xf numFmtId="164" fontId="0" fillId="0" borderId="0" xfId="0" applyNumberFormat="1"/>
    <xf numFmtId="167" fontId="0" fillId="0" borderId="0" xfId="0" applyNumberFormat="1" applyAlignment="1">
      <alignment horizontal="center" vertical="center"/>
    </xf>
    <xf numFmtId="164" fontId="0" fillId="0" borderId="0" xfId="0" applyNumberFormat="1" applyAlignment="1">
      <alignment horizontal="center" wrapText="1"/>
    </xf>
    <xf numFmtId="164" fontId="2" fillId="0" borderId="0" xfId="0" applyNumberFormat="1" applyFont="1" applyAlignment="1">
      <alignment horizontal="center" wrapText="1"/>
    </xf>
    <xf numFmtId="164" fontId="3" fillId="0" borderId="0" xfId="0" applyNumberFormat="1" applyFont="1" applyAlignment="1">
      <alignment horizontal="center" wrapText="1"/>
    </xf>
    <xf numFmtId="164" fontId="0" fillId="0" borderId="0" xfId="0" applyNumberFormat="1" applyAlignment="1">
      <alignment wrapText="1"/>
    </xf>
    <xf numFmtId="164" fontId="5" fillId="0" borderId="0" xfId="0" applyNumberFormat="1" applyFont="1" applyAlignment="1">
      <alignment wrapText="1"/>
    </xf>
    <xf numFmtId="164" fontId="2" fillId="0" borderId="0" xfId="0" applyNumberFormat="1" applyFont="1" applyAlignment="1">
      <alignment wrapText="1"/>
    </xf>
    <xf numFmtId="164" fontId="3" fillId="0" borderId="0" xfId="0" applyNumberFormat="1" applyFont="1" applyAlignment="1">
      <alignment wrapText="1"/>
    </xf>
    <xf numFmtId="164" fontId="6" fillId="0" borderId="0" xfId="0" applyNumberFormat="1" applyFont="1" applyAlignment="1">
      <alignment wrapText="1"/>
    </xf>
    <xf numFmtId="164" fontId="0" fillId="0" borderId="0" xfId="0" applyNumberFormat="1" applyAlignment="1">
      <alignment horizontal="center" vertical="center"/>
    </xf>
    <xf numFmtId="0" fontId="0" fillId="0" borderId="0" xfId="0" applyAlignment="1">
      <alignment horizontal="left" vertical="center" wrapText="1"/>
    </xf>
    <xf numFmtId="0" fontId="0" fillId="6" borderId="0" xfId="0" applyFill="1"/>
    <xf numFmtId="164" fontId="0" fillId="6" borderId="0" xfId="0" applyNumberFormat="1" applyFill="1" applyAlignment="1">
      <alignment horizontal="center"/>
    </xf>
    <xf numFmtId="0" fontId="0" fillId="6" borderId="0" xfId="0" applyFill="1" applyAlignment="1">
      <alignment wrapText="1"/>
    </xf>
    <xf numFmtId="1" fontId="0" fillId="6" borderId="0" xfId="0" applyNumberFormat="1" applyFill="1"/>
    <xf numFmtId="0" fontId="0" fillId="0" borderId="0" xfId="0" applyFill="1"/>
    <xf numFmtId="164" fontId="0" fillId="0" borderId="0" xfId="0" applyNumberFormat="1" applyFill="1" applyAlignment="1">
      <alignment horizontal="center"/>
    </xf>
    <xf numFmtId="0" fontId="0" fillId="0" borderId="0" xfId="0" applyFill="1" applyAlignment="1">
      <alignment wrapText="1"/>
    </xf>
    <xf numFmtId="0" fontId="0" fillId="0" borderId="0" xfId="0" applyFill="1" applyAlignment="1">
      <alignment vertical="center"/>
    </xf>
    <xf numFmtId="0" fontId="1" fillId="0" borderId="0" xfId="0" applyFont="1" applyFill="1" applyAlignment="1">
      <alignment horizontal="center"/>
    </xf>
    <xf numFmtId="0" fontId="6" fillId="0" borderId="0" xfId="0" applyFont="1" applyFill="1" applyAlignment="1">
      <alignment wrapText="1"/>
    </xf>
    <xf numFmtId="168" fontId="0" fillId="0" borderId="0" xfId="0" applyNumberFormat="1" applyAlignment="1">
      <alignment horizontal="left" vertical="center" wrapText="1"/>
    </xf>
    <xf numFmtId="166" fontId="3" fillId="0" borderId="0" xfId="0" applyNumberFormat="1" applyFont="1" applyAlignment="1">
      <alignment horizontal="left" vertical="center" wrapText="1"/>
    </xf>
    <xf numFmtId="164" fontId="0" fillId="0" borderId="0" xfId="0" applyNumberFormat="1" applyAlignment="1">
      <alignment horizontal="left" vertical="center" wrapText="1"/>
    </xf>
    <xf numFmtId="168" fontId="2" fillId="0" borderId="0" xfId="0" applyNumberFormat="1" applyFont="1" applyAlignment="1">
      <alignment horizontal="left" vertical="center" wrapText="1"/>
    </xf>
    <xf numFmtId="164" fontId="0" fillId="0" borderId="0" xfId="0" applyNumberFormat="1" applyFill="1" applyAlignment="1">
      <alignment horizontal="left" vertical="center" wrapText="1"/>
    </xf>
    <xf numFmtId="168" fontId="0" fillId="0" borderId="0" xfId="0" applyNumberFormat="1" applyAlignment="1">
      <alignment horizontal="left" vertical="center" wrapText="1"/>
    </xf>
    <xf numFmtId="170" fontId="0" fillId="0" borderId="0" xfId="0" applyNumberFormat="1" applyFill="1" applyAlignment="1">
      <alignment horizontal="left" wrapText="1"/>
    </xf>
    <xf numFmtId="0" fontId="8" fillId="5" borderId="0" xfId="0" applyFont="1" applyFill="1" applyAlignment="1">
      <alignment horizontal="left"/>
    </xf>
    <xf numFmtId="0" fontId="0" fillId="0" borderId="0" xfId="0" applyAlignment="1">
      <alignment horizontal="left" vertical="center" wrapText="1"/>
    </xf>
    <xf numFmtId="164" fontId="0" fillId="0" borderId="0" xfId="0" applyNumberFormat="1" applyAlignment="1">
      <alignment horizontal="center" vertical="center"/>
    </xf>
    <xf numFmtId="167" fontId="0" fillId="0" borderId="0" xfId="0" applyNumberFormat="1" applyAlignment="1">
      <alignment horizontal="center" vertical="center"/>
    </xf>
    <xf numFmtId="168" fontId="0" fillId="0" borderId="0" xfId="0" applyNumberFormat="1" applyFill="1" applyAlignment="1">
      <alignment horizontal="left" vertical="center" wrapText="1"/>
    </xf>
    <xf numFmtId="168" fontId="0" fillId="0" borderId="0" xfId="0" applyNumberFormat="1" applyAlignment="1">
      <alignment horizontal="left" vertical="center" wrapText="1"/>
    </xf>
    <xf numFmtId="0" fontId="2" fillId="0" borderId="0" xfId="0" applyFont="1" applyAlignment="1">
      <alignment horizontal="left"/>
    </xf>
    <xf numFmtId="164" fontId="0" fillId="0" borderId="0" xfId="0" applyNumberFormat="1" applyAlignment="1">
      <alignment horizontal="left" vertical="center" wrapText="1"/>
    </xf>
    <xf numFmtId="164" fontId="0" fillId="0" borderId="0" xfId="0" applyNumberFormat="1" applyAlignment="1">
      <alignment horizontal="center" vertical="center" wrapText="1"/>
    </xf>
  </cellXfs>
  <cellStyles count="4">
    <cellStyle name="60% - Accent2" xfId="3" builtinId="36"/>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40324-F40F-4C83-939B-FB74BB3D7370}">
  <dimension ref="A1:G116"/>
  <sheetViews>
    <sheetView zoomScale="80" zoomScaleNormal="80" workbookViewId="0">
      <selection activeCell="F13" sqref="F13"/>
    </sheetView>
  </sheetViews>
  <sheetFormatPr defaultRowHeight="15" x14ac:dyDescent="0.25"/>
  <cols>
    <col min="1" max="1" width="17.85546875" bestFit="1" customWidth="1"/>
    <col min="2" max="2" width="62.140625" customWidth="1"/>
    <col min="3" max="3" width="9.140625" style="2" customWidth="1"/>
    <col min="4" max="4" width="24.42578125" style="2" bestFit="1" customWidth="1"/>
    <col min="5" max="5" width="9.140625" style="2" customWidth="1"/>
    <col min="6" max="6" width="66.85546875" style="51" customWidth="1"/>
    <col min="7" max="7" width="14.42578125" style="15" bestFit="1" customWidth="1"/>
  </cols>
  <sheetData>
    <row r="1" spans="1:7" x14ac:dyDescent="0.25">
      <c r="A1" s="78" t="s">
        <v>0</v>
      </c>
      <c r="B1" s="78"/>
      <c r="D1" s="28"/>
      <c r="E1" t="s">
        <v>1</v>
      </c>
    </row>
    <row r="2" spans="1:7" x14ac:dyDescent="0.25">
      <c r="D2" s="29"/>
      <c r="E2" t="s">
        <v>2</v>
      </c>
    </row>
    <row r="3" spans="1:7" x14ac:dyDescent="0.25">
      <c r="D3" s="30"/>
      <c r="E3" t="s">
        <v>3</v>
      </c>
    </row>
    <row r="5" spans="1:7" x14ac:dyDescent="0.25">
      <c r="A5" s="78" t="s">
        <v>4</v>
      </c>
      <c r="B5" s="78"/>
    </row>
    <row r="6" spans="1:7" x14ac:dyDescent="0.25">
      <c r="C6" s="3" t="s">
        <v>5</v>
      </c>
      <c r="D6" s="12" t="s">
        <v>6</v>
      </c>
      <c r="E6" s="12" t="s">
        <v>7</v>
      </c>
      <c r="F6" s="52" t="s">
        <v>8</v>
      </c>
    </row>
    <row r="7" spans="1:7" s="1" customFormat="1" x14ac:dyDescent="0.25">
      <c r="A7" s="1" t="s">
        <v>9</v>
      </c>
      <c r="B7" s="1" t="s">
        <v>10</v>
      </c>
      <c r="C7" s="4" t="s">
        <v>11</v>
      </c>
      <c r="D7" s="4" t="s">
        <v>12</v>
      </c>
      <c r="E7" s="17" t="s">
        <v>12</v>
      </c>
      <c r="F7" s="53"/>
      <c r="G7" s="15"/>
    </row>
    <row r="8" spans="1:7" ht="60" x14ac:dyDescent="0.25">
      <c r="A8" t="s">
        <v>13</v>
      </c>
      <c r="B8" t="s">
        <v>14</v>
      </c>
      <c r="C8" s="2">
        <v>2.2000000000000002</v>
      </c>
      <c r="D8" s="2">
        <v>2.4700000000000002</v>
      </c>
      <c r="E8" s="2">
        <f>D8-C8</f>
        <v>0.27</v>
      </c>
      <c r="F8" s="54" t="s">
        <v>389</v>
      </c>
      <c r="G8" s="16"/>
    </row>
    <row r="9" spans="1:7" ht="75" x14ac:dyDescent="0.25">
      <c r="A9" t="s">
        <v>15</v>
      </c>
      <c r="B9" t="s">
        <v>16</v>
      </c>
      <c r="C9" s="2">
        <v>40.200000000000003</v>
      </c>
      <c r="D9" s="2">
        <v>48.22</v>
      </c>
      <c r="E9" s="2">
        <f t="shared" ref="E9:E36" si="0">D9-C9</f>
        <v>8.019999999999996</v>
      </c>
      <c r="F9" s="54" t="s">
        <v>390</v>
      </c>
      <c r="G9" s="16"/>
    </row>
    <row r="10" spans="1:7" ht="45" x14ac:dyDescent="0.25">
      <c r="A10" t="s">
        <v>17</v>
      </c>
      <c r="B10" t="s">
        <v>18</v>
      </c>
      <c r="C10" s="2">
        <v>16.399999999999999</v>
      </c>
      <c r="D10" s="2">
        <v>19.329999999999998</v>
      </c>
      <c r="E10" s="2">
        <f t="shared" si="0"/>
        <v>2.9299999999999997</v>
      </c>
      <c r="F10" s="54" t="s">
        <v>400</v>
      </c>
      <c r="G10" s="14"/>
    </row>
    <row r="11" spans="1:7" ht="75" x14ac:dyDescent="0.25">
      <c r="A11" t="s">
        <v>19</v>
      </c>
      <c r="B11" t="s">
        <v>20</v>
      </c>
      <c r="C11" s="2">
        <v>4.4000000000000004</v>
      </c>
      <c r="D11" s="2">
        <v>5.39</v>
      </c>
      <c r="E11" s="2">
        <f t="shared" si="0"/>
        <v>0.98999999999999932</v>
      </c>
      <c r="F11" s="19" t="s">
        <v>21</v>
      </c>
    </row>
    <row r="12" spans="1:7" ht="30" x14ac:dyDescent="0.25">
      <c r="A12" t="s">
        <v>22</v>
      </c>
      <c r="B12" t="s">
        <v>23</v>
      </c>
      <c r="C12" s="2">
        <v>4.3</v>
      </c>
      <c r="D12" s="2">
        <v>4.83</v>
      </c>
      <c r="E12" s="2">
        <f t="shared" si="0"/>
        <v>0.53000000000000025</v>
      </c>
      <c r="F12" s="19" t="s">
        <v>24</v>
      </c>
    </row>
    <row r="13" spans="1:7" ht="75" x14ac:dyDescent="0.25">
      <c r="A13" t="s">
        <v>25</v>
      </c>
      <c r="B13" t="s">
        <v>26</v>
      </c>
      <c r="C13" s="2">
        <v>11.1</v>
      </c>
      <c r="D13" s="2">
        <v>13.32</v>
      </c>
      <c r="E13" s="2">
        <f t="shared" si="0"/>
        <v>2.2200000000000006</v>
      </c>
      <c r="F13" s="20" t="s">
        <v>381</v>
      </c>
    </row>
    <row r="14" spans="1:7" ht="45" x14ac:dyDescent="0.25">
      <c r="A14" t="s">
        <v>27</v>
      </c>
      <c r="B14" t="s">
        <v>28</v>
      </c>
      <c r="C14" s="2">
        <v>4.7</v>
      </c>
      <c r="D14" s="2">
        <v>5.23</v>
      </c>
      <c r="E14" s="2">
        <f t="shared" si="0"/>
        <v>0.53000000000000025</v>
      </c>
      <c r="F14" s="54" t="s">
        <v>29</v>
      </c>
    </row>
    <row r="15" spans="1:7" ht="45" x14ac:dyDescent="0.25">
      <c r="A15" t="s">
        <v>30</v>
      </c>
      <c r="B15" t="s">
        <v>31</v>
      </c>
      <c r="C15" s="2">
        <v>4.9000000000000004</v>
      </c>
      <c r="D15" s="2">
        <v>5.23</v>
      </c>
      <c r="E15" s="2">
        <f t="shared" si="0"/>
        <v>0.33000000000000007</v>
      </c>
      <c r="F15" s="54" t="s">
        <v>340</v>
      </c>
    </row>
    <row r="16" spans="1:7" ht="45" x14ac:dyDescent="0.25">
      <c r="A16" t="s">
        <v>32</v>
      </c>
      <c r="B16" t="s">
        <v>33</v>
      </c>
      <c r="C16" s="2">
        <v>3.7</v>
      </c>
      <c r="D16" s="2">
        <v>4.2</v>
      </c>
      <c r="E16" s="2">
        <f t="shared" si="0"/>
        <v>0.5</v>
      </c>
      <c r="F16" s="54" t="s">
        <v>340</v>
      </c>
    </row>
    <row r="17" spans="1:6" ht="45" x14ac:dyDescent="0.25">
      <c r="A17" t="s">
        <v>34</v>
      </c>
      <c r="B17" t="s">
        <v>35</v>
      </c>
      <c r="C17" s="2">
        <v>0.7</v>
      </c>
      <c r="D17" s="2">
        <v>0.91</v>
      </c>
      <c r="E17" s="2">
        <f t="shared" si="0"/>
        <v>0.21000000000000008</v>
      </c>
      <c r="F17" s="54" t="s">
        <v>340</v>
      </c>
    </row>
    <row r="18" spans="1:6" ht="45" x14ac:dyDescent="0.25">
      <c r="A18" t="s">
        <v>36</v>
      </c>
      <c r="B18" t="s">
        <v>37</v>
      </c>
      <c r="C18" s="2">
        <v>4.4000000000000004</v>
      </c>
      <c r="D18" s="2">
        <v>5.24</v>
      </c>
      <c r="E18" s="2">
        <f t="shared" si="0"/>
        <v>0.83999999999999986</v>
      </c>
      <c r="F18" s="54" t="s">
        <v>340</v>
      </c>
    </row>
    <row r="19" spans="1:6" ht="75" x14ac:dyDescent="0.25">
      <c r="A19" t="s">
        <v>38</v>
      </c>
      <c r="B19" t="s">
        <v>39</v>
      </c>
      <c r="C19" s="2">
        <v>1.5</v>
      </c>
      <c r="D19" s="2">
        <v>1.82</v>
      </c>
      <c r="E19" s="2">
        <f t="shared" si="0"/>
        <v>0.32000000000000006</v>
      </c>
      <c r="F19" s="54" t="s">
        <v>40</v>
      </c>
    </row>
    <row r="20" spans="1:6" ht="45" x14ac:dyDescent="0.25">
      <c r="A20" t="s">
        <v>41</v>
      </c>
      <c r="B20" t="s">
        <v>42</v>
      </c>
      <c r="C20" s="2">
        <v>25.2</v>
      </c>
      <c r="D20" s="2">
        <v>27.94</v>
      </c>
      <c r="E20" s="2">
        <f t="shared" si="0"/>
        <v>2.740000000000002</v>
      </c>
      <c r="F20" s="20" t="s">
        <v>341</v>
      </c>
    </row>
    <row r="21" spans="1:6" ht="60" x14ac:dyDescent="0.25">
      <c r="A21" t="s">
        <v>43</v>
      </c>
      <c r="B21" t="s">
        <v>44</v>
      </c>
      <c r="C21" s="2">
        <v>1.1000000000000001</v>
      </c>
      <c r="D21" s="2">
        <v>1.22</v>
      </c>
      <c r="E21" s="2">
        <f t="shared" si="0"/>
        <v>0.11999999999999988</v>
      </c>
      <c r="F21" s="54" t="s">
        <v>45</v>
      </c>
    </row>
    <row r="22" spans="1:6" ht="45" x14ac:dyDescent="0.25">
      <c r="A22" t="s">
        <v>46</v>
      </c>
      <c r="B22" t="s">
        <v>47</v>
      </c>
      <c r="C22" s="2">
        <v>1.7</v>
      </c>
      <c r="D22" s="2">
        <v>1.87</v>
      </c>
      <c r="E22" s="2">
        <f t="shared" si="0"/>
        <v>0.17000000000000015</v>
      </c>
      <c r="F22" s="54" t="s">
        <v>48</v>
      </c>
    </row>
    <row r="23" spans="1:6" ht="150" x14ac:dyDescent="0.25">
      <c r="A23" t="s">
        <v>49</v>
      </c>
      <c r="B23" t="s">
        <v>50</v>
      </c>
      <c r="C23" s="2">
        <v>1.2</v>
      </c>
      <c r="D23" s="2">
        <v>1.33</v>
      </c>
      <c r="E23" s="2">
        <f t="shared" si="0"/>
        <v>0.13000000000000012</v>
      </c>
      <c r="F23" s="54" t="s">
        <v>391</v>
      </c>
    </row>
    <row r="24" spans="1:6" ht="30" customHeight="1" x14ac:dyDescent="0.25">
      <c r="A24" t="s">
        <v>51</v>
      </c>
      <c r="B24" t="s">
        <v>52</v>
      </c>
      <c r="C24" s="2">
        <v>6.5</v>
      </c>
      <c r="D24" s="2">
        <v>7.1</v>
      </c>
      <c r="E24" s="2">
        <f t="shared" si="0"/>
        <v>0.59999999999999964</v>
      </c>
      <c r="F24" s="58" t="s">
        <v>342</v>
      </c>
    </row>
    <row r="25" spans="1:6" ht="45" x14ac:dyDescent="0.25">
      <c r="A25" t="s">
        <v>53</v>
      </c>
      <c r="B25" t="s">
        <v>54</v>
      </c>
      <c r="C25" s="2">
        <v>5</v>
      </c>
      <c r="D25" s="2">
        <v>5.87</v>
      </c>
      <c r="E25" s="2">
        <f t="shared" si="0"/>
        <v>0.87000000000000011</v>
      </c>
      <c r="F25" s="58" t="s">
        <v>342</v>
      </c>
    </row>
    <row r="26" spans="1:6" ht="45" x14ac:dyDescent="0.25">
      <c r="A26" t="s">
        <v>55</v>
      </c>
      <c r="B26" t="s">
        <v>56</v>
      </c>
      <c r="C26" s="10">
        <v>1</v>
      </c>
      <c r="D26" s="10">
        <v>1.18</v>
      </c>
      <c r="E26" s="2">
        <f t="shared" si="0"/>
        <v>0.17999999999999994</v>
      </c>
      <c r="F26" s="58" t="s">
        <v>342</v>
      </c>
    </row>
    <row r="27" spans="1:6" ht="45" x14ac:dyDescent="0.25">
      <c r="A27" t="s">
        <v>57</v>
      </c>
      <c r="B27" t="s">
        <v>58</v>
      </c>
      <c r="C27" s="2">
        <v>2.4</v>
      </c>
      <c r="D27" s="2">
        <v>2.86</v>
      </c>
      <c r="E27" s="2">
        <f t="shared" si="0"/>
        <v>0.45999999999999996</v>
      </c>
      <c r="F27" s="58" t="s">
        <v>342</v>
      </c>
    </row>
    <row r="28" spans="1:6" ht="45" x14ac:dyDescent="0.25">
      <c r="A28" t="s">
        <v>59</v>
      </c>
      <c r="B28" t="s">
        <v>60</v>
      </c>
      <c r="C28" s="2">
        <v>2.8</v>
      </c>
      <c r="D28" s="2">
        <v>3.06</v>
      </c>
      <c r="E28" s="2">
        <f t="shared" si="0"/>
        <v>0.26000000000000023</v>
      </c>
      <c r="F28" s="58" t="s">
        <v>350</v>
      </c>
    </row>
    <row r="29" spans="1:6" ht="60" x14ac:dyDescent="0.25">
      <c r="A29" t="s">
        <v>61</v>
      </c>
      <c r="B29" t="s">
        <v>62</v>
      </c>
      <c r="C29" s="2">
        <v>9</v>
      </c>
      <c r="D29" s="2">
        <v>14</v>
      </c>
      <c r="E29" s="2">
        <f t="shared" si="0"/>
        <v>5</v>
      </c>
      <c r="F29" s="58" t="s">
        <v>63</v>
      </c>
    </row>
    <row r="30" spans="1:6" ht="60" x14ac:dyDescent="0.25">
      <c r="A30" t="s">
        <v>64</v>
      </c>
      <c r="B30" t="s">
        <v>65</v>
      </c>
      <c r="C30" s="2">
        <v>2.4</v>
      </c>
      <c r="D30" s="2">
        <v>3.05</v>
      </c>
      <c r="E30" s="2">
        <f t="shared" si="0"/>
        <v>0.64999999999999991</v>
      </c>
      <c r="F30" s="58" t="s">
        <v>392</v>
      </c>
    </row>
    <row r="31" spans="1:6" ht="30" x14ac:dyDescent="0.25">
      <c r="A31" t="s">
        <v>66</v>
      </c>
      <c r="B31" t="s">
        <v>67</v>
      </c>
      <c r="C31" s="2">
        <v>1.6</v>
      </c>
      <c r="D31" s="2">
        <v>1.95</v>
      </c>
      <c r="E31" s="2">
        <f t="shared" si="0"/>
        <v>0.34999999999999987</v>
      </c>
      <c r="F31" s="54" t="s">
        <v>339</v>
      </c>
    </row>
    <row r="32" spans="1:6" ht="45" x14ac:dyDescent="0.25">
      <c r="A32" t="s">
        <v>68</v>
      </c>
      <c r="B32" t="s">
        <v>69</v>
      </c>
      <c r="C32" s="2">
        <v>5.4</v>
      </c>
      <c r="D32" s="2">
        <v>6.25</v>
      </c>
      <c r="E32" s="2">
        <f t="shared" si="0"/>
        <v>0.84999999999999964</v>
      </c>
      <c r="F32" s="58" t="s">
        <v>342</v>
      </c>
    </row>
    <row r="33" spans="1:7" ht="45" x14ac:dyDescent="0.25">
      <c r="A33" t="s">
        <v>70</v>
      </c>
      <c r="B33" t="s">
        <v>71</v>
      </c>
      <c r="C33" s="2">
        <v>2</v>
      </c>
      <c r="D33" s="2">
        <v>2.2799999999999998</v>
      </c>
      <c r="E33" s="2">
        <f t="shared" si="0"/>
        <v>0.2799999999999998</v>
      </c>
      <c r="F33" s="58" t="s">
        <v>342</v>
      </c>
    </row>
    <row r="34" spans="1:7" ht="45" x14ac:dyDescent="0.25">
      <c r="B34" t="s">
        <v>72</v>
      </c>
      <c r="C34" s="2">
        <v>5.5</v>
      </c>
      <c r="D34" s="2">
        <v>6.85</v>
      </c>
      <c r="E34" s="2">
        <f t="shared" si="0"/>
        <v>1.3499999999999996</v>
      </c>
      <c r="F34" s="19" t="s">
        <v>343</v>
      </c>
    </row>
    <row r="35" spans="1:7" ht="30" x14ac:dyDescent="0.25">
      <c r="A35" t="s">
        <v>73</v>
      </c>
      <c r="B35" t="s">
        <v>74</v>
      </c>
      <c r="C35" s="2">
        <v>1.5</v>
      </c>
      <c r="D35" s="2">
        <v>1.69</v>
      </c>
      <c r="E35" s="2">
        <f t="shared" si="0"/>
        <v>0.18999999999999995</v>
      </c>
      <c r="F35" s="54" t="s">
        <v>347</v>
      </c>
    </row>
    <row r="36" spans="1:7" ht="56.85" customHeight="1" x14ac:dyDescent="0.25">
      <c r="A36" t="s">
        <v>75</v>
      </c>
      <c r="B36" t="s">
        <v>76</v>
      </c>
      <c r="C36" s="10">
        <v>5</v>
      </c>
      <c r="D36" s="10">
        <v>6.12</v>
      </c>
      <c r="E36" s="2">
        <f t="shared" si="0"/>
        <v>1.1200000000000001</v>
      </c>
      <c r="F36" s="58" t="s">
        <v>344</v>
      </c>
    </row>
    <row r="37" spans="1:7" x14ac:dyDescent="0.25">
      <c r="A37" t="s">
        <v>77</v>
      </c>
      <c r="B37" t="s">
        <v>77</v>
      </c>
      <c r="F37" s="54"/>
    </row>
    <row r="38" spans="1:7" s="1" customFormat="1" x14ac:dyDescent="0.25">
      <c r="A38" s="1" t="s">
        <v>78</v>
      </c>
      <c r="C38" s="8">
        <f>SUM(C8:C36)</f>
        <v>177.80000000000004</v>
      </c>
      <c r="D38" s="8">
        <f t="shared" ref="D38:E38" si="1">SUM(D8:D36)</f>
        <v>210.81000000000003</v>
      </c>
      <c r="E38" s="8">
        <f t="shared" si="1"/>
        <v>33.010000000000005</v>
      </c>
      <c r="F38" s="55"/>
      <c r="G38" s="15"/>
    </row>
    <row r="39" spans="1:7" x14ac:dyDescent="0.25">
      <c r="A39" t="s">
        <v>77</v>
      </c>
      <c r="B39" t="s">
        <v>77</v>
      </c>
      <c r="E39" s="26"/>
      <c r="F39" s="54"/>
    </row>
    <row r="40" spans="1:7" x14ac:dyDescent="0.25">
      <c r="A40" s="61" t="s">
        <v>79</v>
      </c>
      <c r="B40" s="61" t="s">
        <v>80</v>
      </c>
      <c r="C40" s="62">
        <v>200</v>
      </c>
      <c r="D40" s="62">
        <v>231</v>
      </c>
      <c r="E40" s="62"/>
      <c r="F40" s="63" t="s">
        <v>345</v>
      </c>
    </row>
    <row r="41" spans="1:7" x14ac:dyDescent="0.25">
      <c r="A41" s="61"/>
      <c r="B41" s="61"/>
      <c r="C41" s="62"/>
      <c r="D41" s="62"/>
      <c r="E41" s="62"/>
      <c r="F41" s="63"/>
    </row>
    <row r="42" spans="1:7" x14ac:dyDescent="0.25">
      <c r="A42" s="78" t="s">
        <v>81</v>
      </c>
      <c r="B42" s="78"/>
      <c r="C42" s="1"/>
      <c r="D42" s="1"/>
      <c r="E42" s="1"/>
      <c r="F42" s="23"/>
    </row>
    <row r="43" spans="1:7" x14ac:dyDescent="0.25">
      <c r="A43" s="1"/>
      <c r="B43" s="1"/>
      <c r="C43" s="3" t="s">
        <v>5</v>
      </c>
      <c r="D43" s="12" t="s">
        <v>6</v>
      </c>
      <c r="E43" s="12" t="s">
        <v>7</v>
      </c>
      <c r="F43" s="56"/>
    </row>
    <row r="44" spans="1:7" x14ac:dyDescent="0.25">
      <c r="A44" s="1" t="s">
        <v>9</v>
      </c>
      <c r="B44" s="1" t="s">
        <v>10</v>
      </c>
      <c r="C44" s="4" t="s">
        <v>11</v>
      </c>
      <c r="D44" s="4" t="s">
        <v>12</v>
      </c>
      <c r="E44" s="17" t="s">
        <v>12</v>
      </c>
      <c r="F44" s="57"/>
    </row>
    <row r="45" spans="1:7" x14ac:dyDescent="0.25">
      <c r="A45" t="s">
        <v>82</v>
      </c>
      <c r="B45" t="s">
        <v>83</v>
      </c>
      <c r="C45" s="2">
        <v>6.3</v>
      </c>
      <c r="D45" s="25">
        <v>7.1</v>
      </c>
      <c r="E45" s="25">
        <f>D45-C45</f>
        <v>0.79999999999999982</v>
      </c>
      <c r="F45" s="79" t="s">
        <v>342</v>
      </c>
    </row>
    <row r="46" spans="1:7" x14ac:dyDescent="0.25">
      <c r="A46" t="s">
        <v>84</v>
      </c>
      <c r="B46" t="s">
        <v>85</v>
      </c>
      <c r="C46" s="2">
        <v>1</v>
      </c>
      <c r="D46" s="25">
        <v>1.22</v>
      </c>
      <c r="E46" s="25">
        <f t="shared" ref="E46:E55" si="2">D46-C46</f>
        <v>0.21999999999999997</v>
      </c>
      <c r="F46" s="79"/>
    </row>
    <row r="47" spans="1:7" ht="30" x14ac:dyDescent="0.25">
      <c r="A47" s="7" t="s">
        <v>86</v>
      </c>
      <c r="B47" s="6" t="s">
        <v>87</v>
      </c>
      <c r="C47" s="2">
        <v>17.2</v>
      </c>
      <c r="D47" s="25">
        <v>22.3</v>
      </c>
      <c r="E47" s="25">
        <f t="shared" si="2"/>
        <v>5.1000000000000014</v>
      </c>
      <c r="F47" s="79"/>
    </row>
    <row r="48" spans="1:7" x14ac:dyDescent="0.25">
      <c r="A48" t="s">
        <v>88</v>
      </c>
      <c r="B48" t="s">
        <v>89</v>
      </c>
      <c r="C48" s="2">
        <v>6.2</v>
      </c>
      <c r="D48" s="25">
        <v>7.18</v>
      </c>
      <c r="E48" s="25">
        <f t="shared" si="2"/>
        <v>0.97999999999999954</v>
      </c>
      <c r="F48" s="79"/>
    </row>
    <row r="49" spans="1:7" x14ac:dyDescent="0.25">
      <c r="A49" t="s">
        <v>90</v>
      </c>
      <c r="B49" t="s">
        <v>91</v>
      </c>
      <c r="C49" s="2">
        <v>4.9000000000000004</v>
      </c>
      <c r="D49" s="25">
        <v>5.59</v>
      </c>
      <c r="E49" s="25">
        <f t="shared" si="2"/>
        <v>0.6899999999999995</v>
      </c>
      <c r="F49" s="79"/>
    </row>
    <row r="50" spans="1:7" x14ac:dyDescent="0.25">
      <c r="A50" t="s">
        <v>92</v>
      </c>
      <c r="B50" t="s">
        <v>93</v>
      </c>
      <c r="C50" s="2">
        <v>10.1</v>
      </c>
      <c r="D50" s="25">
        <v>12.24</v>
      </c>
      <c r="E50" s="25">
        <f t="shared" si="2"/>
        <v>2.1400000000000006</v>
      </c>
      <c r="F50" s="79"/>
    </row>
    <row r="51" spans="1:7" x14ac:dyDescent="0.25">
      <c r="A51" t="s">
        <v>94</v>
      </c>
      <c r="B51" t="s">
        <v>95</v>
      </c>
      <c r="C51" s="2">
        <v>18.8</v>
      </c>
      <c r="D51" s="25">
        <v>21.68</v>
      </c>
      <c r="E51" s="25">
        <f t="shared" si="2"/>
        <v>2.879999999999999</v>
      </c>
      <c r="F51" s="79"/>
    </row>
    <row r="52" spans="1:7" x14ac:dyDescent="0.25">
      <c r="A52" t="s">
        <v>96</v>
      </c>
      <c r="B52" t="s">
        <v>97</v>
      </c>
      <c r="C52" s="2">
        <v>9.4</v>
      </c>
      <c r="D52" s="25">
        <v>11.11</v>
      </c>
      <c r="E52" s="25">
        <f t="shared" si="2"/>
        <v>1.7099999999999991</v>
      </c>
      <c r="F52" s="79"/>
    </row>
    <row r="53" spans="1:7" x14ac:dyDescent="0.25">
      <c r="A53" t="s">
        <v>98</v>
      </c>
      <c r="B53" t="s">
        <v>99</v>
      </c>
      <c r="C53" s="2">
        <v>14</v>
      </c>
      <c r="D53" s="25">
        <v>15.99</v>
      </c>
      <c r="E53" s="25">
        <f t="shared" si="2"/>
        <v>1.9900000000000002</v>
      </c>
      <c r="F53" s="79"/>
    </row>
    <row r="54" spans="1:7" x14ac:dyDescent="0.25">
      <c r="A54" t="s">
        <v>100</v>
      </c>
      <c r="B54" t="s">
        <v>101</v>
      </c>
      <c r="C54" s="2">
        <v>5.4</v>
      </c>
      <c r="D54" s="25">
        <v>6.25</v>
      </c>
      <c r="E54" s="25">
        <f t="shared" si="2"/>
        <v>0.84999999999999964</v>
      </c>
      <c r="F54" s="79"/>
    </row>
    <row r="55" spans="1:7" ht="75" x14ac:dyDescent="0.25">
      <c r="A55" t="s">
        <v>102</v>
      </c>
      <c r="B55" t="s">
        <v>103</v>
      </c>
      <c r="C55" s="2">
        <v>8.5</v>
      </c>
      <c r="D55" s="25">
        <v>9.4600000000000009</v>
      </c>
      <c r="E55" s="25">
        <f t="shared" si="2"/>
        <v>0.96000000000000085</v>
      </c>
      <c r="F55" s="6" t="s">
        <v>346</v>
      </c>
    </row>
    <row r="56" spans="1:7" x14ac:dyDescent="0.25">
      <c r="A56" t="s">
        <v>77</v>
      </c>
      <c r="C56"/>
      <c r="D56"/>
      <c r="E56"/>
      <c r="F56" s="6"/>
    </row>
    <row r="57" spans="1:7" x14ac:dyDescent="0.25">
      <c r="A57" s="1" t="s">
        <v>78</v>
      </c>
      <c r="B57" s="1"/>
      <c r="C57" s="3">
        <f>SUM(C45:C55)</f>
        <v>101.80000000000001</v>
      </c>
      <c r="D57" s="3">
        <f>SUM(D45:D55)</f>
        <v>120.12</v>
      </c>
      <c r="E57" s="3">
        <f>D57-C57</f>
        <v>18.319999999999993</v>
      </c>
      <c r="F57" s="23"/>
    </row>
    <row r="58" spans="1:7" x14ac:dyDescent="0.25">
      <c r="A58" t="s">
        <v>77</v>
      </c>
      <c r="C58" s="11"/>
      <c r="D58" s="11"/>
      <c r="E58" s="26"/>
      <c r="F58" s="6"/>
    </row>
    <row r="59" spans="1:7" x14ac:dyDescent="0.25">
      <c r="F59" s="54"/>
    </row>
    <row r="60" spans="1:7" x14ac:dyDescent="0.25">
      <c r="A60" s="78" t="s">
        <v>104</v>
      </c>
      <c r="B60" s="78"/>
      <c r="C60" s="1"/>
      <c r="D60" s="1"/>
      <c r="E60" s="1"/>
      <c r="F60" s="23"/>
      <c r="G60"/>
    </row>
    <row r="61" spans="1:7" x14ac:dyDescent="0.25">
      <c r="A61" s="1"/>
      <c r="B61" s="1"/>
      <c r="C61" s="3" t="s">
        <v>5</v>
      </c>
      <c r="D61" s="12" t="s">
        <v>6</v>
      </c>
      <c r="E61" s="12" t="s">
        <v>7</v>
      </c>
      <c r="F61" s="56"/>
    </row>
    <row r="62" spans="1:7" x14ac:dyDescent="0.25">
      <c r="A62" s="1" t="s">
        <v>9</v>
      </c>
      <c r="B62" s="1" t="s">
        <v>10</v>
      </c>
      <c r="C62" s="4" t="s">
        <v>11</v>
      </c>
      <c r="D62" s="17" t="s">
        <v>12</v>
      </c>
      <c r="E62" s="17" t="s">
        <v>12</v>
      </c>
      <c r="F62" s="57"/>
    </row>
    <row r="63" spans="1:7" x14ac:dyDescent="0.25">
      <c r="A63" t="s">
        <v>105</v>
      </c>
      <c r="B63" t="s">
        <v>106</v>
      </c>
      <c r="C63" s="2">
        <v>16.8</v>
      </c>
      <c r="D63" s="2">
        <v>20.28</v>
      </c>
      <c r="E63" s="2">
        <f>D63-C63</f>
        <v>3.4800000000000004</v>
      </c>
      <c r="F63" s="79" t="s">
        <v>342</v>
      </c>
    </row>
    <row r="64" spans="1:7" x14ac:dyDescent="0.25">
      <c r="A64" t="s">
        <v>107</v>
      </c>
      <c r="B64" t="s">
        <v>108</v>
      </c>
      <c r="C64" s="2">
        <v>1.8</v>
      </c>
      <c r="D64" s="2">
        <v>2.3199999999999998</v>
      </c>
      <c r="E64" s="2">
        <f t="shared" ref="E64:E76" si="3">D64-C64</f>
        <v>0.5199999999999998</v>
      </c>
      <c r="F64" s="79"/>
    </row>
    <row r="65" spans="1:6" x14ac:dyDescent="0.25">
      <c r="A65" t="s">
        <v>109</v>
      </c>
      <c r="B65" t="s">
        <v>110</v>
      </c>
      <c r="C65" s="2">
        <v>0.5</v>
      </c>
      <c r="D65" s="2">
        <v>0.67</v>
      </c>
      <c r="E65" s="2">
        <f t="shared" si="3"/>
        <v>0.17000000000000004</v>
      </c>
      <c r="F65" s="79"/>
    </row>
    <row r="66" spans="1:6" x14ac:dyDescent="0.25">
      <c r="A66" t="s">
        <v>111</v>
      </c>
      <c r="B66" t="s">
        <v>112</v>
      </c>
      <c r="C66" s="2">
        <v>13.3</v>
      </c>
      <c r="D66" s="2">
        <v>14.91</v>
      </c>
      <c r="E66" s="2">
        <f t="shared" si="3"/>
        <v>1.6099999999999994</v>
      </c>
      <c r="F66" s="79"/>
    </row>
    <row r="67" spans="1:6" x14ac:dyDescent="0.25">
      <c r="A67" t="s">
        <v>113</v>
      </c>
      <c r="B67" t="s">
        <v>114</v>
      </c>
      <c r="C67" s="2">
        <v>4</v>
      </c>
      <c r="D67" s="2">
        <v>4.66</v>
      </c>
      <c r="E67" s="2">
        <f t="shared" si="3"/>
        <v>0.66000000000000014</v>
      </c>
      <c r="F67" s="79"/>
    </row>
    <row r="68" spans="1:6" x14ac:dyDescent="0.25">
      <c r="A68" t="s">
        <v>115</v>
      </c>
      <c r="B68" t="s">
        <v>116</v>
      </c>
      <c r="C68" s="2">
        <v>1</v>
      </c>
      <c r="D68" s="2">
        <v>1.24</v>
      </c>
      <c r="E68" s="2">
        <f t="shared" si="3"/>
        <v>0.24</v>
      </c>
      <c r="F68" s="79"/>
    </row>
    <row r="69" spans="1:6" x14ac:dyDescent="0.25">
      <c r="A69" t="s">
        <v>117</v>
      </c>
      <c r="B69" t="s">
        <v>118</v>
      </c>
      <c r="C69" s="2">
        <v>1.2</v>
      </c>
      <c r="D69" s="2">
        <v>1.53</v>
      </c>
      <c r="E69" s="2">
        <f t="shared" si="3"/>
        <v>0.33000000000000007</v>
      </c>
      <c r="F69" s="79"/>
    </row>
    <row r="70" spans="1:6" x14ac:dyDescent="0.25">
      <c r="A70" t="s">
        <v>119</v>
      </c>
      <c r="B70" t="s">
        <v>120</v>
      </c>
      <c r="C70" s="2">
        <v>0.2</v>
      </c>
      <c r="D70" s="2">
        <v>0.21</v>
      </c>
      <c r="E70" s="2">
        <f t="shared" si="3"/>
        <v>9.9999999999999811E-3</v>
      </c>
      <c r="F70" s="79"/>
    </row>
    <row r="71" spans="1:6" x14ac:dyDescent="0.25">
      <c r="A71" t="s">
        <v>121</v>
      </c>
      <c r="B71" t="s">
        <v>122</v>
      </c>
      <c r="C71" s="2">
        <v>0.7</v>
      </c>
      <c r="D71" s="2">
        <v>0.92</v>
      </c>
      <c r="E71" s="2">
        <f t="shared" si="3"/>
        <v>0.22000000000000008</v>
      </c>
      <c r="F71" s="79"/>
    </row>
    <row r="72" spans="1:6" x14ac:dyDescent="0.25">
      <c r="A72" t="s">
        <v>123</v>
      </c>
      <c r="B72" t="s">
        <v>124</v>
      </c>
      <c r="C72" s="2">
        <v>1.8</v>
      </c>
      <c r="D72" s="2">
        <v>2.0099999999999998</v>
      </c>
      <c r="E72" s="2">
        <f t="shared" si="3"/>
        <v>0.20999999999999974</v>
      </c>
      <c r="F72" s="79"/>
    </row>
    <row r="73" spans="1:6" x14ac:dyDescent="0.25">
      <c r="A73" t="s">
        <v>125</v>
      </c>
      <c r="B73" t="s">
        <v>126</v>
      </c>
      <c r="C73" s="2">
        <v>0.4</v>
      </c>
      <c r="D73" s="2">
        <v>0.42</v>
      </c>
      <c r="E73" s="2">
        <f t="shared" si="3"/>
        <v>1.9999999999999962E-2</v>
      </c>
      <c r="F73" s="79"/>
    </row>
    <row r="74" spans="1:6" x14ac:dyDescent="0.25">
      <c r="A74" t="s">
        <v>127</v>
      </c>
      <c r="B74" t="s">
        <v>128</v>
      </c>
      <c r="C74" s="2">
        <v>4.5</v>
      </c>
      <c r="D74" s="2">
        <v>6.01</v>
      </c>
      <c r="E74" s="2">
        <f t="shared" si="3"/>
        <v>1.5099999999999998</v>
      </c>
      <c r="F74" s="79"/>
    </row>
    <row r="75" spans="1:6" x14ac:dyDescent="0.25">
      <c r="A75" t="s">
        <v>129</v>
      </c>
      <c r="B75" t="s">
        <v>130</v>
      </c>
      <c r="C75" s="2">
        <v>11</v>
      </c>
      <c r="D75" s="2">
        <v>13.57</v>
      </c>
      <c r="E75" s="2">
        <f t="shared" si="3"/>
        <v>2.5700000000000003</v>
      </c>
      <c r="F75" s="79"/>
    </row>
    <row r="76" spans="1:6" x14ac:dyDescent="0.25">
      <c r="A76" t="s">
        <v>131</v>
      </c>
      <c r="B76" t="s">
        <v>132</v>
      </c>
      <c r="C76" s="2">
        <v>0.5</v>
      </c>
      <c r="D76" s="2">
        <v>0.63</v>
      </c>
      <c r="E76" s="2">
        <f t="shared" si="3"/>
        <v>0.13</v>
      </c>
      <c r="F76" s="79"/>
    </row>
    <row r="77" spans="1:6" x14ac:dyDescent="0.25">
      <c r="A77" t="s">
        <v>77</v>
      </c>
      <c r="C77"/>
      <c r="D77"/>
      <c r="E77"/>
      <c r="F77" s="6"/>
    </row>
    <row r="78" spans="1:6" x14ac:dyDescent="0.25">
      <c r="A78" s="1" t="s">
        <v>78</v>
      </c>
      <c r="B78" s="1"/>
      <c r="C78" s="3">
        <f>SUM(C63:C77)</f>
        <v>57.70000000000001</v>
      </c>
      <c r="D78" s="3">
        <f>SUM(D63:D77)</f>
        <v>69.38</v>
      </c>
      <c r="E78" s="3">
        <f>D78-C78</f>
        <v>11.679999999999986</v>
      </c>
      <c r="F78" s="23"/>
    </row>
    <row r="79" spans="1:6" x14ac:dyDescent="0.25">
      <c r="C79"/>
      <c r="D79"/>
      <c r="E79" s="26"/>
      <c r="F79" s="6"/>
    </row>
    <row r="80" spans="1:6" x14ac:dyDescent="0.25">
      <c r="F80" s="54"/>
    </row>
    <row r="81" spans="1:6" x14ac:dyDescent="0.25">
      <c r="A81" s="78" t="s">
        <v>133</v>
      </c>
      <c r="B81" s="78"/>
      <c r="C81" s="1"/>
      <c r="D81" s="1"/>
      <c r="E81" s="1"/>
      <c r="F81" s="6"/>
    </row>
    <row r="82" spans="1:6" x14ac:dyDescent="0.25">
      <c r="A82" s="1"/>
      <c r="B82" s="1"/>
      <c r="C82" s="3" t="s">
        <v>5</v>
      </c>
      <c r="D82" s="12" t="s">
        <v>6</v>
      </c>
      <c r="E82" s="12" t="s">
        <v>7</v>
      </c>
      <c r="F82" s="56"/>
    </row>
    <row r="83" spans="1:6" x14ac:dyDescent="0.25">
      <c r="A83" s="1" t="s">
        <v>9</v>
      </c>
      <c r="B83" s="1" t="s">
        <v>10</v>
      </c>
      <c r="C83" s="4" t="s">
        <v>11</v>
      </c>
      <c r="D83" s="17" t="s">
        <v>12</v>
      </c>
      <c r="E83" s="17" t="s">
        <v>12</v>
      </c>
      <c r="F83" s="57"/>
    </row>
    <row r="84" spans="1:6" ht="14.45" customHeight="1" x14ac:dyDescent="0.25">
      <c r="A84" t="s">
        <v>134</v>
      </c>
      <c r="B84" t="s">
        <v>135</v>
      </c>
      <c r="C84" s="2">
        <v>5.6</v>
      </c>
      <c r="D84" s="31">
        <v>6.66</v>
      </c>
      <c r="E84" s="2">
        <f>D84-C84</f>
        <v>1.0600000000000005</v>
      </c>
      <c r="F84" s="79" t="s">
        <v>342</v>
      </c>
    </row>
    <row r="85" spans="1:6" x14ac:dyDescent="0.25">
      <c r="A85" t="s">
        <v>136</v>
      </c>
      <c r="B85" t="s">
        <v>137</v>
      </c>
      <c r="C85" s="2">
        <v>1.8</v>
      </c>
      <c r="D85" s="31">
        <v>2.08</v>
      </c>
      <c r="E85" s="2">
        <f t="shared" ref="E85:E99" si="4">D85-C85</f>
        <v>0.28000000000000003</v>
      </c>
      <c r="F85" s="79"/>
    </row>
    <row r="86" spans="1:6" x14ac:dyDescent="0.25">
      <c r="A86" t="s">
        <v>138</v>
      </c>
      <c r="B86" t="s">
        <v>139</v>
      </c>
      <c r="C86" s="2">
        <v>5.0999999999999996</v>
      </c>
      <c r="D86" s="31">
        <v>6.01</v>
      </c>
      <c r="E86" s="2">
        <f t="shared" si="4"/>
        <v>0.91000000000000014</v>
      </c>
      <c r="F86" s="79"/>
    </row>
    <row r="87" spans="1:6" x14ac:dyDescent="0.25">
      <c r="A87" t="s">
        <v>140</v>
      </c>
      <c r="B87" t="s">
        <v>141</v>
      </c>
      <c r="C87" s="2">
        <v>1.3</v>
      </c>
      <c r="D87" s="31">
        <v>1.55</v>
      </c>
      <c r="E87" s="2">
        <f t="shared" si="4"/>
        <v>0.25</v>
      </c>
      <c r="F87" s="79"/>
    </row>
    <row r="88" spans="1:6" x14ac:dyDescent="0.25">
      <c r="A88" t="s">
        <v>142</v>
      </c>
      <c r="B88" t="s">
        <v>143</v>
      </c>
      <c r="C88" s="2">
        <v>6.2</v>
      </c>
      <c r="D88" s="31">
        <v>7.38</v>
      </c>
      <c r="E88" s="2">
        <f t="shared" si="4"/>
        <v>1.1799999999999997</v>
      </c>
      <c r="F88" s="79"/>
    </row>
    <row r="89" spans="1:6" x14ac:dyDescent="0.25">
      <c r="A89" t="s">
        <v>144</v>
      </c>
      <c r="B89" t="s">
        <v>145</v>
      </c>
      <c r="C89" s="2">
        <v>2.2999999999999998</v>
      </c>
      <c r="D89" s="31">
        <v>2.74</v>
      </c>
      <c r="E89" s="2">
        <f t="shared" si="4"/>
        <v>0.44000000000000039</v>
      </c>
      <c r="F89" s="79"/>
    </row>
    <row r="90" spans="1:6" x14ac:dyDescent="0.25">
      <c r="A90" t="s">
        <v>146</v>
      </c>
      <c r="B90" t="s">
        <v>147</v>
      </c>
      <c r="C90" s="2">
        <v>8.1999999999999993</v>
      </c>
      <c r="D90" s="31">
        <v>9.7899999999999991</v>
      </c>
      <c r="E90" s="2">
        <f t="shared" si="4"/>
        <v>1.5899999999999999</v>
      </c>
      <c r="F90" s="79"/>
    </row>
    <row r="91" spans="1:6" x14ac:dyDescent="0.25">
      <c r="A91" t="s">
        <v>148</v>
      </c>
      <c r="B91" t="s">
        <v>149</v>
      </c>
      <c r="C91" s="2">
        <v>1.8</v>
      </c>
      <c r="D91" s="31">
        <v>2.08</v>
      </c>
      <c r="E91" s="2">
        <f t="shared" si="4"/>
        <v>0.28000000000000003</v>
      </c>
      <c r="F91" s="79"/>
    </row>
    <row r="92" spans="1:6" x14ac:dyDescent="0.25">
      <c r="A92" t="s">
        <v>150</v>
      </c>
      <c r="B92" t="s">
        <v>151</v>
      </c>
      <c r="C92" s="2">
        <v>6.8</v>
      </c>
      <c r="D92" s="31">
        <v>8.09</v>
      </c>
      <c r="E92" s="2">
        <f t="shared" si="4"/>
        <v>1.29</v>
      </c>
      <c r="F92" s="79"/>
    </row>
    <row r="93" spans="1:6" x14ac:dyDescent="0.25">
      <c r="A93" t="s">
        <v>152</v>
      </c>
      <c r="B93" t="s">
        <v>153</v>
      </c>
      <c r="C93" s="2">
        <v>11</v>
      </c>
      <c r="D93" s="31">
        <v>13.09</v>
      </c>
      <c r="E93" s="2">
        <f t="shared" si="4"/>
        <v>2.09</v>
      </c>
      <c r="F93" s="79"/>
    </row>
    <row r="94" spans="1:6" x14ac:dyDescent="0.25">
      <c r="A94" t="s">
        <v>154</v>
      </c>
      <c r="B94" t="s">
        <v>155</v>
      </c>
      <c r="C94" s="2">
        <v>5</v>
      </c>
      <c r="D94" s="31">
        <v>5.95</v>
      </c>
      <c r="E94" s="2">
        <f t="shared" si="4"/>
        <v>0.95000000000000018</v>
      </c>
      <c r="F94" s="79"/>
    </row>
    <row r="95" spans="1:6" x14ac:dyDescent="0.25">
      <c r="A95" t="s">
        <v>156</v>
      </c>
      <c r="B95" t="s">
        <v>157</v>
      </c>
      <c r="C95" s="2">
        <v>5.6</v>
      </c>
      <c r="D95" s="31">
        <v>6.63</v>
      </c>
      <c r="E95" s="2">
        <f t="shared" si="4"/>
        <v>1.0300000000000002</v>
      </c>
      <c r="F95" s="79"/>
    </row>
    <row r="96" spans="1:6" x14ac:dyDescent="0.25">
      <c r="A96" t="s">
        <v>158</v>
      </c>
      <c r="B96" t="s">
        <v>159</v>
      </c>
      <c r="C96" s="2">
        <v>3.7</v>
      </c>
      <c r="D96" s="31">
        <v>4.4000000000000004</v>
      </c>
      <c r="E96" s="2">
        <f t="shared" si="4"/>
        <v>0.70000000000000018</v>
      </c>
      <c r="F96" s="79"/>
    </row>
    <row r="97" spans="1:7" x14ac:dyDescent="0.25">
      <c r="A97" t="s">
        <v>160</v>
      </c>
      <c r="B97" t="s">
        <v>161</v>
      </c>
      <c r="C97" s="2">
        <v>4</v>
      </c>
      <c r="D97" s="31">
        <v>4.76</v>
      </c>
      <c r="E97" s="2">
        <f t="shared" si="4"/>
        <v>0.75999999999999979</v>
      </c>
      <c r="F97" s="79"/>
    </row>
    <row r="98" spans="1:7" x14ac:dyDescent="0.25">
      <c r="A98" t="s">
        <v>162</v>
      </c>
      <c r="B98" t="s">
        <v>163</v>
      </c>
      <c r="C98" s="2">
        <v>6</v>
      </c>
      <c r="D98" s="31">
        <v>7.14</v>
      </c>
      <c r="E98" s="2">
        <f t="shared" si="4"/>
        <v>1.1399999999999997</v>
      </c>
      <c r="F98" s="79"/>
    </row>
    <row r="99" spans="1:7" x14ac:dyDescent="0.25">
      <c r="A99" t="s">
        <v>164</v>
      </c>
      <c r="B99" t="s">
        <v>165</v>
      </c>
      <c r="C99" s="2">
        <v>4</v>
      </c>
      <c r="D99" s="31">
        <v>4.76</v>
      </c>
      <c r="E99" s="2">
        <f t="shared" si="4"/>
        <v>0.75999999999999979</v>
      </c>
      <c r="F99" s="79"/>
    </row>
    <row r="100" spans="1:7" x14ac:dyDescent="0.25">
      <c r="A100" t="s">
        <v>77</v>
      </c>
      <c r="C100"/>
      <c r="D100"/>
      <c r="E100"/>
      <c r="F100" s="6"/>
    </row>
    <row r="101" spans="1:7" x14ac:dyDescent="0.25">
      <c r="A101" s="1" t="s">
        <v>78</v>
      </c>
      <c r="B101" s="1" t="s">
        <v>77</v>
      </c>
      <c r="C101" s="3">
        <f>SUM(C84:C100)</f>
        <v>78.399999999999991</v>
      </c>
      <c r="D101" s="35">
        <f>SUM(D84:D100)</f>
        <v>93.110000000000014</v>
      </c>
      <c r="E101" s="3">
        <f>D101-C101</f>
        <v>14.710000000000022</v>
      </c>
      <c r="F101" s="6"/>
    </row>
    <row r="102" spans="1:7" x14ac:dyDescent="0.25">
      <c r="D102"/>
      <c r="E102" s="26"/>
      <c r="F102" s="6"/>
    </row>
    <row r="103" spans="1:7" x14ac:dyDescent="0.25">
      <c r="F103" s="54"/>
    </row>
    <row r="104" spans="1:7" x14ac:dyDescent="0.25">
      <c r="A104" s="78" t="s">
        <v>166</v>
      </c>
      <c r="B104" s="78"/>
      <c r="C104" s="1"/>
      <c r="D104" s="1"/>
      <c r="E104" s="1"/>
      <c r="F104" s="23"/>
    </row>
    <row r="105" spans="1:7" x14ac:dyDescent="0.25">
      <c r="A105" s="1"/>
      <c r="B105" s="1"/>
      <c r="C105" s="3" t="s">
        <v>5</v>
      </c>
      <c r="D105" s="12" t="s">
        <v>6</v>
      </c>
      <c r="E105" s="12" t="s">
        <v>7</v>
      </c>
      <c r="F105" s="56"/>
    </row>
    <row r="106" spans="1:7" x14ac:dyDescent="0.25">
      <c r="A106" s="1" t="s">
        <v>9</v>
      </c>
      <c r="B106" s="1" t="s">
        <v>10</v>
      </c>
      <c r="C106" s="4" t="s">
        <v>11</v>
      </c>
      <c r="D106" s="17" t="s">
        <v>12</v>
      </c>
      <c r="E106" s="17" t="s">
        <v>12</v>
      </c>
      <c r="F106" s="57"/>
    </row>
    <row r="107" spans="1:7" ht="30" x14ac:dyDescent="0.25">
      <c r="A107" s="65" t="s">
        <v>167</v>
      </c>
      <c r="B107" s="65" t="s">
        <v>168</v>
      </c>
      <c r="C107" s="66">
        <v>4.9000000000000004</v>
      </c>
      <c r="D107" s="66">
        <v>8.16</v>
      </c>
      <c r="E107" s="66">
        <f>D107-C107</f>
        <v>3.26</v>
      </c>
      <c r="F107" s="67" t="s">
        <v>349</v>
      </c>
    </row>
    <row r="108" spans="1:7" ht="45" x14ac:dyDescent="0.25">
      <c r="A108" s="68" t="s">
        <v>169</v>
      </c>
      <c r="B108" s="67" t="s">
        <v>170</v>
      </c>
      <c r="C108" s="66">
        <v>12.5</v>
      </c>
      <c r="D108" s="66">
        <v>14.92</v>
      </c>
      <c r="E108" s="66">
        <f>D108-C108</f>
        <v>2.42</v>
      </c>
      <c r="F108" s="67" t="s">
        <v>342</v>
      </c>
    </row>
    <row r="109" spans="1:7" s="61" customFormat="1" x14ac:dyDescent="0.25">
      <c r="A109" s="65" t="s">
        <v>171</v>
      </c>
      <c r="B109" s="65" t="s">
        <v>172</v>
      </c>
      <c r="C109" s="69"/>
      <c r="D109" s="69" t="s">
        <v>173</v>
      </c>
      <c r="E109" s="66"/>
      <c r="F109" s="70" t="s">
        <v>348</v>
      </c>
      <c r="G109" s="64"/>
    </row>
    <row r="110" spans="1:7" ht="45" x14ac:dyDescent="0.25">
      <c r="A110" s="65" t="s">
        <v>174</v>
      </c>
      <c r="B110" s="65" t="s">
        <v>175</v>
      </c>
      <c r="C110" s="66">
        <v>4.5</v>
      </c>
      <c r="D110" s="66">
        <v>5.4</v>
      </c>
      <c r="E110" s="66">
        <f>D110-C110</f>
        <v>0.90000000000000036</v>
      </c>
      <c r="F110" s="67" t="s">
        <v>342</v>
      </c>
    </row>
    <row r="111" spans="1:7" x14ac:dyDescent="0.25">
      <c r="A111" t="s">
        <v>77</v>
      </c>
      <c r="B111" t="s">
        <v>77</v>
      </c>
      <c r="C111"/>
      <c r="D111"/>
      <c r="E111"/>
      <c r="F111" s="6"/>
    </row>
    <row r="112" spans="1:7" x14ac:dyDescent="0.25">
      <c r="A112" s="1" t="s">
        <v>78</v>
      </c>
      <c r="B112" s="1"/>
      <c r="C112" s="9">
        <f>SUM(C107:C111)</f>
        <v>21.9</v>
      </c>
      <c r="D112" s="9">
        <v>28.48</v>
      </c>
      <c r="E112" s="2">
        <f>D112-C112</f>
        <v>6.5800000000000018</v>
      </c>
      <c r="F112" s="23"/>
    </row>
    <row r="113" spans="1:6" x14ac:dyDescent="0.25">
      <c r="A113" t="s">
        <v>77</v>
      </c>
      <c r="B113" t="s">
        <v>77</v>
      </c>
      <c r="C113"/>
      <c r="D113"/>
      <c r="E113" s="27"/>
      <c r="F113" s="6"/>
    </row>
    <row r="114" spans="1:6" x14ac:dyDescent="0.25">
      <c r="F114" s="54"/>
    </row>
    <row r="115" spans="1:6" x14ac:dyDescent="0.25">
      <c r="F115" s="54"/>
    </row>
    <row r="116" spans="1:6" x14ac:dyDescent="0.25">
      <c r="A116" s="1" t="s">
        <v>176</v>
      </c>
      <c r="B116" s="1"/>
      <c r="C116" s="3">
        <f t="shared" ref="C116:E116" si="5">C112+C101+C78+C57+C38</f>
        <v>437.6</v>
      </c>
      <c r="D116" s="3">
        <f t="shared" si="5"/>
        <v>521.90000000000009</v>
      </c>
      <c r="E116" s="3">
        <f t="shared" si="5"/>
        <v>84.300000000000011</v>
      </c>
      <c r="F116" s="54"/>
    </row>
  </sheetData>
  <mergeCells count="9">
    <mergeCell ref="F45:F54"/>
    <mergeCell ref="F63:F76"/>
    <mergeCell ref="F84:F99"/>
    <mergeCell ref="A1:B1"/>
    <mergeCell ref="A60:B60"/>
    <mergeCell ref="A104:B104"/>
    <mergeCell ref="A81:B81"/>
    <mergeCell ref="A5:B5"/>
    <mergeCell ref="A42:B4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5EAA9-F3E5-4397-888E-6CF2CAF660F0}">
  <dimension ref="A1:M67"/>
  <sheetViews>
    <sheetView tabSelected="1" topLeftCell="A23" zoomScale="60" zoomScaleNormal="60" workbookViewId="0">
      <selection activeCell="H31" sqref="H31"/>
    </sheetView>
  </sheetViews>
  <sheetFormatPr defaultRowHeight="15" x14ac:dyDescent="0.25"/>
  <cols>
    <col min="1" max="1" width="14.140625" customWidth="1"/>
    <col min="2" max="2" width="60.42578125" customWidth="1"/>
    <col min="3" max="3" width="8.85546875"/>
    <col min="4" max="4" width="24.42578125" bestFit="1" customWidth="1"/>
    <col min="5" max="5" width="18" customWidth="1"/>
    <col min="6" max="7" width="16.7109375" customWidth="1"/>
    <col min="8" max="8" width="76" customWidth="1"/>
    <col min="12" max="12" width="13.5703125" bestFit="1" customWidth="1"/>
    <col min="13" max="13" width="11" bestFit="1" customWidth="1"/>
  </cols>
  <sheetData>
    <row r="1" spans="1:8" x14ac:dyDescent="0.25">
      <c r="A1" s="78" t="s">
        <v>177</v>
      </c>
      <c r="B1" s="78"/>
      <c r="D1" s="28"/>
      <c r="E1" t="s">
        <v>1</v>
      </c>
    </row>
    <row r="2" spans="1:8" x14ac:dyDescent="0.25">
      <c r="D2" s="29"/>
      <c r="E2" t="s">
        <v>2</v>
      </c>
    </row>
    <row r="3" spans="1:8" x14ac:dyDescent="0.25">
      <c r="D3" s="30"/>
      <c r="E3" t="s">
        <v>3</v>
      </c>
    </row>
    <row r="5" spans="1:8" s="1" customFormat="1" x14ac:dyDescent="0.25"/>
    <row r="6" spans="1:8" s="1" customFormat="1" ht="14.45" customHeight="1" x14ac:dyDescent="0.25">
      <c r="C6" s="3" t="s">
        <v>5</v>
      </c>
      <c r="D6" s="12" t="s">
        <v>6</v>
      </c>
      <c r="E6" s="12" t="s">
        <v>7</v>
      </c>
      <c r="F6" s="3" t="s">
        <v>178</v>
      </c>
      <c r="G6" s="3" t="s">
        <v>179</v>
      </c>
      <c r="H6" s="12" t="s">
        <v>8</v>
      </c>
    </row>
    <row r="7" spans="1:8" x14ac:dyDescent="0.25">
      <c r="A7" s="1" t="s">
        <v>9</v>
      </c>
      <c r="B7" s="1" t="s">
        <v>10</v>
      </c>
      <c r="C7" s="4" t="s">
        <v>11</v>
      </c>
      <c r="D7" s="4" t="s">
        <v>12</v>
      </c>
      <c r="E7" s="17" t="s">
        <v>12</v>
      </c>
      <c r="F7" s="4"/>
      <c r="G7" s="4" t="s">
        <v>180</v>
      </c>
    </row>
    <row r="8" spans="1:8" ht="30" x14ac:dyDescent="0.25">
      <c r="A8" s="1" t="s">
        <v>181</v>
      </c>
      <c r="B8" s="1"/>
      <c r="C8" s="4"/>
      <c r="D8" s="4"/>
      <c r="E8" s="17"/>
      <c r="F8" s="4"/>
      <c r="G8" s="4"/>
      <c r="H8" s="18" t="s">
        <v>367</v>
      </c>
    </row>
    <row r="9" spans="1:8" ht="60" x14ac:dyDescent="0.25">
      <c r="A9" t="s">
        <v>182</v>
      </c>
      <c r="B9" t="s">
        <v>183</v>
      </c>
      <c r="C9" s="2">
        <v>31.5</v>
      </c>
      <c r="D9" s="31">
        <v>49.14</v>
      </c>
      <c r="E9" s="25">
        <f>D9-C9</f>
        <v>17.64</v>
      </c>
      <c r="F9" s="2"/>
      <c r="G9" s="80"/>
      <c r="H9" s="19" t="s">
        <v>369</v>
      </c>
    </row>
    <row r="10" spans="1:8" ht="90" x14ac:dyDescent="0.25">
      <c r="A10" t="s">
        <v>185</v>
      </c>
      <c r="B10" t="s">
        <v>186</v>
      </c>
      <c r="C10" s="2">
        <v>32.9</v>
      </c>
      <c r="D10" s="31">
        <v>47.04</v>
      </c>
      <c r="E10" s="25">
        <f t="shared" ref="E10:E16" si="0">D10-C10</f>
        <v>14.14</v>
      </c>
      <c r="F10" s="2"/>
      <c r="G10" s="80"/>
      <c r="H10" s="19" t="s">
        <v>382</v>
      </c>
    </row>
    <row r="11" spans="1:8" ht="75" x14ac:dyDescent="0.25">
      <c r="A11" t="s">
        <v>187</v>
      </c>
      <c r="B11" t="s">
        <v>188</v>
      </c>
      <c r="C11" s="2">
        <v>19</v>
      </c>
      <c r="D11" s="31">
        <v>24.74</v>
      </c>
      <c r="E11" s="25">
        <f t="shared" si="0"/>
        <v>5.7399999999999984</v>
      </c>
      <c r="F11" s="2"/>
      <c r="G11" s="80"/>
      <c r="H11" s="77" t="s">
        <v>401</v>
      </c>
    </row>
    <row r="12" spans="1:8" ht="60" x14ac:dyDescent="0.25">
      <c r="A12" t="s">
        <v>189</v>
      </c>
      <c r="B12" t="s">
        <v>190</v>
      </c>
      <c r="C12" s="2">
        <v>1.9</v>
      </c>
      <c r="D12" s="31">
        <v>3.86</v>
      </c>
      <c r="E12" s="25">
        <f t="shared" si="0"/>
        <v>1.96</v>
      </c>
      <c r="F12" s="2"/>
      <c r="G12" s="80"/>
      <c r="H12" s="19" t="s">
        <v>402</v>
      </c>
    </row>
    <row r="13" spans="1:8" ht="60" x14ac:dyDescent="0.25">
      <c r="A13" t="s">
        <v>191</v>
      </c>
      <c r="B13" t="s">
        <v>192</v>
      </c>
      <c r="C13" s="2">
        <v>1.8</v>
      </c>
      <c r="D13" s="31">
        <v>2.0099999999999998</v>
      </c>
      <c r="E13" s="25">
        <f t="shared" si="0"/>
        <v>0.20999999999999974</v>
      </c>
      <c r="F13" s="5"/>
      <c r="G13" s="80"/>
      <c r="H13" s="77" t="s">
        <v>383</v>
      </c>
    </row>
    <row r="14" spans="1:8" x14ac:dyDescent="0.25">
      <c r="A14" s="1" t="s">
        <v>193</v>
      </c>
      <c r="C14" s="2"/>
      <c r="D14" s="31"/>
      <c r="E14" s="25">
        <f t="shared" si="0"/>
        <v>0</v>
      </c>
      <c r="F14" s="5"/>
      <c r="G14" s="5"/>
      <c r="H14" s="19"/>
    </row>
    <row r="15" spans="1:8" ht="75" x14ac:dyDescent="0.25">
      <c r="A15" t="s">
        <v>194</v>
      </c>
      <c r="B15" t="s">
        <v>195</v>
      </c>
      <c r="C15" s="2">
        <v>13.2</v>
      </c>
      <c r="D15" s="31">
        <v>15.82</v>
      </c>
      <c r="E15" s="25">
        <f t="shared" si="0"/>
        <v>2.620000000000001</v>
      </c>
      <c r="F15" s="5"/>
      <c r="G15" s="80" t="s">
        <v>173</v>
      </c>
      <c r="H15" s="46" t="s">
        <v>393</v>
      </c>
    </row>
    <row r="16" spans="1:8" ht="30" x14ac:dyDescent="0.25">
      <c r="A16" t="s">
        <v>196</v>
      </c>
      <c r="B16" t="s">
        <v>197</v>
      </c>
      <c r="C16" s="2">
        <v>4.5999999999999996</v>
      </c>
      <c r="D16" s="31">
        <v>5.59</v>
      </c>
      <c r="E16" s="25">
        <f t="shared" si="0"/>
        <v>0.99000000000000021</v>
      </c>
      <c r="F16" s="5"/>
      <c r="G16" s="80"/>
      <c r="H16" s="77" t="s">
        <v>371</v>
      </c>
    </row>
    <row r="17" spans="1:13" ht="30" x14ac:dyDescent="0.25">
      <c r="A17" t="s">
        <v>198</v>
      </c>
      <c r="B17" t="s">
        <v>199</v>
      </c>
      <c r="C17" s="2"/>
      <c r="D17" s="33">
        <v>2.4500000000000002</v>
      </c>
      <c r="E17" s="25"/>
      <c r="F17" s="5"/>
      <c r="G17" s="80"/>
      <c r="H17" s="77" t="s">
        <v>371</v>
      </c>
    </row>
    <row r="18" spans="1:13" ht="30" x14ac:dyDescent="0.25">
      <c r="A18" s="1" t="s">
        <v>200</v>
      </c>
      <c r="C18" s="2"/>
      <c r="D18" s="31"/>
      <c r="E18" s="25"/>
      <c r="F18" s="5"/>
      <c r="G18" s="5"/>
      <c r="H18" s="18" t="s">
        <v>368</v>
      </c>
    </row>
    <row r="19" spans="1:13" ht="75" x14ac:dyDescent="0.25">
      <c r="A19" t="s">
        <v>201</v>
      </c>
      <c r="B19" t="s">
        <v>202</v>
      </c>
      <c r="C19" s="2"/>
      <c r="D19" s="33">
        <v>4.78</v>
      </c>
      <c r="E19" s="25"/>
      <c r="G19" s="81"/>
      <c r="H19" s="19" t="s">
        <v>373</v>
      </c>
    </row>
    <row r="20" spans="1:13" ht="165" x14ac:dyDescent="0.25">
      <c r="A20" t="s">
        <v>203</v>
      </c>
      <c r="B20" t="s">
        <v>204</v>
      </c>
      <c r="C20" s="2">
        <v>298.7</v>
      </c>
      <c r="D20" s="31">
        <v>339.13</v>
      </c>
      <c r="E20" s="25">
        <f>D20-C20</f>
        <v>40.430000000000007</v>
      </c>
      <c r="G20" s="81"/>
      <c r="H20" s="77" t="s">
        <v>403</v>
      </c>
      <c r="K20" s="44"/>
      <c r="L20" s="44"/>
      <c r="M20" s="44"/>
    </row>
    <row r="21" spans="1:13" ht="72" customHeight="1" x14ac:dyDescent="0.25">
      <c r="A21" t="s">
        <v>205</v>
      </c>
      <c r="B21" t="s">
        <v>206</v>
      </c>
      <c r="C21" s="2">
        <v>55.1</v>
      </c>
      <c r="D21" s="31">
        <v>87.29</v>
      </c>
      <c r="E21" s="25">
        <f t="shared" ref="E21:E25" si="1">D21-C21</f>
        <v>32.190000000000005</v>
      </c>
      <c r="G21" s="81"/>
      <c r="H21" s="46" t="s">
        <v>384</v>
      </c>
      <c r="L21" s="45"/>
    </row>
    <row r="22" spans="1:13" ht="105" x14ac:dyDescent="0.25">
      <c r="A22" t="s">
        <v>207</v>
      </c>
      <c r="B22" t="s">
        <v>208</v>
      </c>
      <c r="C22" s="2">
        <v>71.3</v>
      </c>
      <c r="D22" s="31">
        <v>207.53</v>
      </c>
      <c r="E22" s="25">
        <f t="shared" si="1"/>
        <v>136.23000000000002</v>
      </c>
      <c r="G22" s="81"/>
      <c r="H22" s="6" t="s">
        <v>372</v>
      </c>
    </row>
    <row r="23" spans="1:13" ht="60" x14ac:dyDescent="0.25">
      <c r="A23" t="s">
        <v>209</v>
      </c>
      <c r="B23" t="s">
        <v>210</v>
      </c>
      <c r="C23" s="2">
        <v>7.6</v>
      </c>
      <c r="D23" s="31">
        <v>9</v>
      </c>
      <c r="E23" s="25">
        <f t="shared" si="1"/>
        <v>1.4000000000000004</v>
      </c>
      <c r="F23" s="2"/>
      <c r="G23" s="81"/>
      <c r="H23" s="6" t="s">
        <v>394</v>
      </c>
    </row>
    <row r="24" spans="1:13" ht="45" x14ac:dyDescent="0.25">
      <c r="A24" t="s">
        <v>211</v>
      </c>
      <c r="B24" t="s">
        <v>212</v>
      </c>
      <c r="C24" s="2">
        <v>4.7</v>
      </c>
      <c r="D24" s="31">
        <v>10.57</v>
      </c>
      <c r="E24" s="25">
        <f t="shared" si="1"/>
        <v>5.87</v>
      </c>
      <c r="F24" s="2"/>
      <c r="G24" s="81"/>
      <c r="H24" s="77" t="s">
        <v>184</v>
      </c>
    </row>
    <row r="25" spans="1:13" ht="30" x14ac:dyDescent="0.25">
      <c r="A25" t="s">
        <v>213</v>
      </c>
      <c r="B25" t="s">
        <v>214</v>
      </c>
      <c r="C25" s="2">
        <v>0.6</v>
      </c>
      <c r="D25" s="2">
        <v>0.7</v>
      </c>
      <c r="E25" s="25">
        <f t="shared" si="1"/>
        <v>9.9999999999999978E-2</v>
      </c>
      <c r="F25" s="11"/>
      <c r="G25" s="81"/>
      <c r="H25" s="6" t="s">
        <v>374</v>
      </c>
    </row>
    <row r="26" spans="1:13" ht="45" x14ac:dyDescent="0.25">
      <c r="A26" t="s">
        <v>215</v>
      </c>
      <c r="B26" t="s">
        <v>216</v>
      </c>
      <c r="D26" s="41">
        <v>11.61</v>
      </c>
      <c r="E26" s="25"/>
      <c r="G26" s="81"/>
      <c r="H26" s="6" t="s">
        <v>376</v>
      </c>
    </row>
    <row r="27" spans="1:13" ht="60" x14ac:dyDescent="0.25">
      <c r="A27" t="s">
        <v>217</v>
      </c>
      <c r="B27" t="s">
        <v>218</v>
      </c>
      <c r="D27" s="40">
        <v>4.33</v>
      </c>
      <c r="E27" s="25"/>
      <c r="G27" s="81"/>
      <c r="H27" s="6" t="s">
        <v>375</v>
      </c>
    </row>
    <row r="28" spans="1:13" x14ac:dyDescent="0.25">
      <c r="A28" s="1" t="s">
        <v>219</v>
      </c>
      <c r="B28" s="1"/>
      <c r="C28" s="4"/>
      <c r="D28" s="4"/>
      <c r="E28" s="17"/>
      <c r="F28" s="4"/>
      <c r="G28" s="4"/>
    </row>
    <row r="29" spans="1:13" ht="45" x14ac:dyDescent="0.25">
      <c r="A29" t="s">
        <v>220</v>
      </c>
      <c r="B29" t="s">
        <v>221</v>
      </c>
      <c r="C29" s="2">
        <v>8.5</v>
      </c>
      <c r="D29" s="31">
        <v>8.98</v>
      </c>
      <c r="E29" s="25">
        <f>D29-C29</f>
        <v>0.48000000000000043</v>
      </c>
      <c r="F29" s="31">
        <v>8.98</v>
      </c>
      <c r="G29" s="31"/>
      <c r="H29" s="22" t="s">
        <v>222</v>
      </c>
    </row>
    <row r="30" spans="1:13" ht="180" x14ac:dyDescent="0.25">
      <c r="A30" t="s">
        <v>223</v>
      </c>
      <c r="B30" t="s">
        <v>224</v>
      </c>
      <c r="C30" s="2">
        <v>163.5</v>
      </c>
      <c r="D30" s="31">
        <v>239.94</v>
      </c>
      <c r="E30" s="25">
        <f>D30-C30</f>
        <v>76.44</v>
      </c>
      <c r="G30" s="50">
        <v>17</v>
      </c>
      <c r="H30" s="21" t="s">
        <v>404</v>
      </c>
    </row>
    <row r="31" spans="1:13" ht="270" x14ac:dyDescent="0.25">
      <c r="A31" t="s">
        <v>225</v>
      </c>
      <c r="B31" t="s">
        <v>226</v>
      </c>
      <c r="C31" s="2">
        <v>169</v>
      </c>
      <c r="D31" s="31">
        <v>245.06</v>
      </c>
      <c r="E31" s="25">
        <f>D31-C31</f>
        <v>76.06</v>
      </c>
      <c r="F31" s="2"/>
      <c r="G31" s="43">
        <v>2</v>
      </c>
      <c r="H31" s="46" t="s">
        <v>405</v>
      </c>
    </row>
    <row r="32" spans="1:13" ht="45" x14ac:dyDescent="0.25">
      <c r="A32" t="s">
        <v>227</v>
      </c>
      <c r="B32" t="s">
        <v>228</v>
      </c>
      <c r="C32" s="2"/>
      <c r="D32" s="41">
        <v>7.32</v>
      </c>
      <c r="E32" s="25"/>
      <c r="F32" s="2"/>
      <c r="G32" s="2"/>
      <c r="H32" s="47" t="s">
        <v>229</v>
      </c>
    </row>
    <row r="33" spans="1:8" ht="60" x14ac:dyDescent="0.25">
      <c r="A33" t="s">
        <v>230</v>
      </c>
      <c r="B33" t="s">
        <v>231</v>
      </c>
      <c r="D33" s="41">
        <v>32.86</v>
      </c>
      <c r="F33" s="2"/>
      <c r="G33" s="2"/>
      <c r="H33" s="6" t="s">
        <v>377</v>
      </c>
    </row>
    <row r="34" spans="1:8" x14ac:dyDescent="0.25">
      <c r="A34" t="s">
        <v>232</v>
      </c>
      <c r="B34" t="s">
        <v>233</v>
      </c>
      <c r="D34" s="41">
        <v>0.51</v>
      </c>
      <c r="E34" s="25"/>
      <c r="H34" t="s">
        <v>378</v>
      </c>
    </row>
    <row r="35" spans="1:8" ht="30" x14ac:dyDescent="0.25">
      <c r="A35" t="s">
        <v>234</v>
      </c>
      <c r="B35" t="s">
        <v>235</v>
      </c>
      <c r="D35" s="40" t="s">
        <v>236</v>
      </c>
      <c r="H35" s="6" t="s">
        <v>379</v>
      </c>
    </row>
    <row r="36" spans="1:8" ht="90" x14ac:dyDescent="0.25">
      <c r="A36" t="s">
        <v>237</v>
      </c>
      <c r="B36" t="s">
        <v>238</v>
      </c>
      <c r="D36" s="40">
        <v>16.02</v>
      </c>
      <c r="E36" s="25"/>
      <c r="H36" s="6" t="s">
        <v>395</v>
      </c>
    </row>
    <row r="37" spans="1:8" x14ac:dyDescent="0.25">
      <c r="A37" t="s">
        <v>239</v>
      </c>
      <c r="B37" t="s">
        <v>240</v>
      </c>
      <c r="C37" s="2">
        <v>13.6</v>
      </c>
      <c r="D37" s="32"/>
      <c r="E37" s="25"/>
      <c r="F37" s="5"/>
      <c r="G37" s="5"/>
      <c r="H37" s="20"/>
    </row>
    <row r="38" spans="1:8" x14ac:dyDescent="0.25">
      <c r="A38" t="s">
        <v>241</v>
      </c>
      <c r="B38" t="s">
        <v>242</v>
      </c>
      <c r="C38" s="2">
        <v>26</v>
      </c>
      <c r="D38" s="32"/>
      <c r="E38" s="25"/>
      <c r="F38" s="2"/>
      <c r="G38" s="2"/>
      <c r="H38" s="19"/>
    </row>
    <row r="39" spans="1:8" x14ac:dyDescent="0.25">
      <c r="A39" t="s">
        <v>243</v>
      </c>
      <c r="B39" t="s">
        <v>244</v>
      </c>
      <c r="C39" s="2"/>
      <c r="D39" s="32"/>
      <c r="E39" s="25"/>
      <c r="F39" s="2"/>
      <c r="G39" s="2"/>
      <c r="H39" s="19"/>
    </row>
    <row r="40" spans="1:8" x14ac:dyDescent="0.25">
      <c r="A40" t="s">
        <v>245</v>
      </c>
      <c r="B40" t="s">
        <v>246</v>
      </c>
      <c r="C40" s="2">
        <v>27.9</v>
      </c>
      <c r="D40" s="37"/>
      <c r="E40" s="25"/>
      <c r="F40" s="2"/>
      <c r="G40" s="2"/>
      <c r="H40" s="19"/>
    </row>
    <row r="41" spans="1:8" x14ac:dyDescent="0.25">
      <c r="A41" t="s">
        <v>247</v>
      </c>
      <c r="B41" t="s">
        <v>248</v>
      </c>
      <c r="C41" s="2">
        <v>5</v>
      </c>
      <c r="D41" s="32"/>
      <c r="E41" s="25"/>
      <c r="F41" s="2"/>
      <c r="G41" s="2"/>
      <c r="H41" s="19"/>
    </row>
    <row r="42" spans="1:8" x14ac:dyDescent="0.25">
      <c r="A42" t="s">
        <v>249</v>
      </c>
      <c r="B42" t="s">
        <v>250</v>
      </c>
      <c r="C42" s="2">
        <v>82.5</v>
      </c>
      <c r="D42" s="32"/>
      <c r="E42" s="25"/>
      <c r="F42" s="2"/>
      <c r="G42" s="2"/>
      <c r="H42" s="19"/>
    </row>
    <row r="43" spans="1:8" x14ac:dyDescent="0.25">
      <c r="A43" t="s">
        <v>77</v>
      </c>
      <c r="D43" s="34"/>
      <c r="E43" s="25"/>
      <c r="F43" s="2"/>
      <c r="G43" s="2"/>
    </row>
    <row r="44" spans="1:8" s="1" customFormat="1" x14ac:dyDescent="0.25">
      <c r="A44" s="1" t="s">
        <v>78</v>
      </c>
      <c r="C44" s="8">
        <f>SUM(C9:C36)</f>
        <v>883.90000000000009</v>
      </c>
      <c r="D44" s="39">
        <f>SUM(D9:D36)</f>
        <v>1376.28</v>
      </c>
      <c r="E44" s="25">
        <f>D44-C44</f>
        <v>492.37999999999988</v>
      </c>
      <c r="F44" s="8"/>
      <c r="G44" s="8"/>
    </row>
    <row r="45" spans="1:8" x14ac:dyDescent="0.25">
      <c r="A45" t="s">
        <v>77</v>
      </c>
      <c r="E45" s="25"/>
    </row>
    <row r="48" spans="1:8" x14ac:dyDescent="0.25">
      <c r="B48" t="s">
        <v>251</v>
      </c>
      <c r="C48" s="3"/>
      <c r="D48" s="3">
        <f t="shared" ref="D48" si="2">SUM(D44:D46)</f>
        <v>1376.28</v>
      </c>
      <c r="E48" s="3">
        <f>SUM(E44:E46)</f>
        <v>492.37999999999988</v>
      </c>
    </row>
    <row r="49" spans="1:8" x14ac:dyDescent="0.25">
      <c r="E49" s="27"/>
    </row>
    <row r="51" spans="1:8" x14ac:dyDescent="0.25">
      <c r="A51" t="s">
        <v>252</v>
      </c>
      <c r="B51" t="s">
        <v>253</v>
      </c>
      <c r="C51" s="2">
        <v>23.3</v>
      </c>
      <c r="D51" s="38"/>
      <c r="E51" s="25"/>
      <c r="F51" s="2"/>
      <c r="G51" s="2"/>
    </row>
    <row r="52" spans="1:8" x14ac:dyDescent="0.25">
      <c r="A52" t="s">
        <v>254</v>
      </c>
      <c r="B52" t="s">
        <v>255</v>
      </c>
      <c r="C52" s="2">
        <v>4.9000000000000004</v>
      </c>
      <c r="D52" s="38"/>
      <c r="E52" s="25"/>
      <c r="F52" s="5"/>
      <c r="G52" s="5"/>
      <c r="H52" s="19"/>
    </row>
    <row r="53" spans="1:8" x14ac:dyDescent="0.25">
      <c r="A53" t="s">
        <v>256</v>
      </c>
      <c r="B53" t="s">
        <v>257</v>
      </c>
      <c r="C53" s="2">
        <v>23.7</v>
      </c>
      <c r="D53" s="38"/>
      <c r="E53" s="25"/>
      <c r="F53" s="2"/>
      <c r="G53" s="2"/>
      <c r="H53" s="19"/>
    </row>
    <row r="54" spans="1:8" ht="30" x14ac:dyDescent="0.25">
      <c r="A54" t="s">
        <v>258</v>
      </c>
      <c r="B54" t="s">
        <v>259</v>
      </c>
      <c r="C54" s="2">
        <v>51.6</v>
      </c>
      <c r="D54" s="31">
        <v>102.77</v>
      </c>
      <c r="E54" s="25"/>
      <c r="F54" s="2"/>
      <c r="G54" s="2"/>
      <c r="H54" s="46" t="s">
        <v>380</v>
      </c>
    </row>
    <row r="67" spans="2:2" x14ac:dyDescent="0.25">
      <c r="B67" t="s">
        <v>77</v>
      </c>
    </row>
  </sheetData>
  <sheetProtection algorithmName="SHA-512" hashValue="jBAVQR/eYz2+yJYSC9bUOcyaSjEf4AheE+cuaZmu04wqRZAHrJUM4aCwy1ejslf2SHtaJYR2gTXU1aII5vTc8w==" saltValue="q0FzDFwxSxe6uhk4gcflYA==" spinCount="100000" sheet="1" objects="1" scenarios="1"/>
  <mergeCells count="4">
    <mergeCell ref="G9:G13"/>
    <mergeCell ref="G15:G17"/>
    <mergeCell ref="G19:G27"/>
    <mergeCell ref="A1:B1"/>
  </mergeCells>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30AB8-A41E-4D91-AC77-639FF9E1C28A}">
  <dimension ref="A1:G57"/>
  <sheetViews>
    <sheetView topLeftCell="A24" zoomScale="70" zoomScaleNormal="70" workbookViewId="0">
      <selection activeCell="G33" sqref="G33"/>
    </sheetView>
  </sheetViews>
  <sheetFormatPr defaultRowHeight="15" x14ac:dyDescent="0.25"/>
  <cols>
    <col min="1" max="1" width="14.140625" customWidth="1"/>
    <col min="2" max="2" width="78.42578125" customWidth="1"/>
    <col min="3" max="3" width="12.42578125" customWidth="1"/>
    <col min="4" max="4" width="22.7109375" customWidth="1"/>
    <col min="5" max="5" width="12.42578125" customWidth="1"/>
    <col min="6" max="6" width="14.7109375" bestFit="1" customWidth="1"/>
    <col min="7" max="7" width="40" customWidth="1"/>
  </cols>
  <sheetData>
    <row r="1" spans="1:7" x14ac:dyDescent="0.25">
      <c r="A1" s="78" t="s">
        <v>260</v>
      </c>
      <c r="B1" s="78"/>
      <c r="D1" s="28"/>
      <c r="E1" t="s">
        <v>1</v>
      </c>
    </row>
    <row r="2" spans="1:7" x14ac:dyDescent="0.25">
      <c r="D2" s="29"/>
      <c r="E2" t="s">
        <v>2</v>
      </c>
    </row>
    <row r="3" spans="1:7" x14ac:dyDescent="0.25">
      <c r="D3" s="36">
        <f>SUM(D31,D29)</f>
        <v>13.11</v>
      </c>
      <c r="E3" t="s">
        <v>3</v>
      </c>
    </row>
    <row r="5" spans="1:7" s="1" customFormat="1" x14ac:dyDescent="0.25"/>
    <row r="6" spans="1:7" s="1" customFormat="1" x14ac:dyDescent="0.25">
      <c r="C6" s="3" t="s">
        <v>5</v>
      </c>
      <c r="D6" s="12" t="s">
        <v>6</v>
      </c>
      <c r="E6" s="12" t="s">
        <v>7</v>
      </c>
      <c r="F6" s="12" t="s">
        <v>261</v>
      </c>
      <c r="G6" s="12" t="s">
        <v>8</v>
      </c>
    </row>
    <row r="7" spans="1:7" x14ac:dyDescent="0.25">
      <c r="A7" s="1" t="s">
        <v>9</v>
      </c>
      <c r="B7" s="1" t="s">
        <v>10</v>
      </c>
      <c r="C7" s="4" t="s">
        <v>11</v>
      </c>
      <c r="D7" s="17" t="s">
        <v>12</v>
      </c>
      <c r="E7" s="17" t="s">
        <v>12</v>
      </c>
      <c r="F7" s="17" t="s">
        <v>180</v>
      </c>
      <c r="G7" s="17"/>
    </row>
    <row r="8" spans="1:7" x14ac:dyDescent="0.25">
      <c r="A8" s="84" t="s">
        <v>262</v>
      </c>
      <c r="B8" s="84"/>
      <c r="C8" s="4"/>
      <c r="D8" s="17"/>
      <c r="E8" s="17"/>
      <c r="F8" s="17"/>
      <c r="G8" s="17"/>
    </row>
    <row r="9" spans="1:7" ht="45" x14ac:dyDescent="0.25">
      <c r="A9" t="s">
        <v>263</v>
      </c>
      <c r="B9" t="s">
        <v>264</v>
      </c>
      <c r="C9" s="2">
        <v>3.1</v>
      </c>
      <c r="D9" s="31">
        <v>3.98</v>
      </c>
      <c r="E9" s="31">
        <f>D9-C9</f>
        <v>0.87999999999999989</v>
      </c>
      <c r="F9" s="31"/>
      <c r="G9" s="60" t="s">
        <v>265</v>
      </c>
    </row>
    <row r="10" spans="1:7" ht="90" x14ac:dyDescent="0.25">
      <c r="A10" t="s">
        <v>266</v>
      </c>
      <c r="B10" t="s">
        <v>267</v>
      </c>
      <c r="C10" s="2">
        <v>9.4</v>
      </c>
      <c r="D10" s="31">
        <v>13.07</v>
      </c>
      <c r="E10" s="31">
        <f t="shared" ref="E10:E12" si="0">D10-C10</f>
        <v>3.67</v>
      </c>
      <c r="F10" s="31"/>
      <c r="G10" s="71" t="s">
        <v>396</v>
      </c>
    </row>
    <row r="11" spans="1:7" ht="90" x14ac:dyDescent="0.25">
      <c r="A11" t="s">
        <v>268</v>
      </c>
      <c r="B11" t="s">
        <v>269</v>
      </c>
      <c r="C11" s="2">
        <v>14.9</v>
      </c>
      <c r="D11" s="31">
        <v>22.36</v>
      </c>
      <c r="E11" s="31">
        <f t="shared" si="0"/>
        <v>7.4599999999999991</v>
      </c>
      <c r="F11" s="31"/>
      <c r="G11" s="71" t="s">
        <v>396</v>
      </c>
    </row>
    <row r="12" spans="1:7" ht="45" x14ac:dyDescent="0.25">
      <c r="A12" t="s">
        <v>270</v>
      </c>
      <c r="B12" t="s">
        <v>271</v>
      </c>
      <c r="C12" s="2">
        <v>5.8</v>
      </c>
      <c r="D12" s="31">
        <v>7.25</v>
      </c>
      <c r="E12" s="31">
        <f t="shared" si="0"/>
        <v>1.4500000000000002</v>
      </c>
      <c r="F12" s="31"/>
      <c r="G12" s="6" t="s">
        <v>272</v>
      </c>
    </row>
    <row r="13" spans="1:7" ht="30" x14ac:dyDescent="0.25">
      <c r="A13" t="s">
        <v>273</v>
      </c>
      <c r="B13" t="s">
        <v>274</v>
      </c>
      <c r="C13" s="2" t="s">
        <v>173</v>
      </c>
      <c r="D13" s="33" t="s">
        <v>236</v>
      </c>
      <c r="E13" s="31"/>
      <c r="F13" s="31"/>
      <c r="G13" s="71" t="s">
        <v>360</v>
      </c>
    </row>
    <row r="14" spans="1:7" x14ac:dyDescent="0.25">
      <c r="A14" s="1"/>
      <c r="B14" s="1"/>
      <c r="C14" s="4"/>
      <c r="D14" s="17"/>
      <c r="E14" s="17"/>
      <c r="F14" s="17"/>
      <c r="G14" s="72"/>
    </row>
    <row r="15" spans="1:7" x14ac:dyDescent="0.25">
      <c r="A15" s="84" t="s">
        <v>275</v>
      </c>
      <c r="B15" s="84"/>
      <c r="C15" s="4"/>
      <c r="D15" s="17"/>
      <c r="E15" s="17"/>
      <c r="F15" s="17"/>
      <c r="G15" s="72"/>
    </row>
    <row r="16" spans="1:7" x14ac:dyDescent="0.25">
      <c r="A16" t="s">
        <v>276</v>
      </c>
      <c r="B16" t="s">
        <v>277</v>
      </c>
      <c r="C16" s="2">
        <v>1.3</v>
      </c>
      <c r="D16" s="31">
        <v>3.37</v>
      </c>
      <c r="E16" s="31">
        <f>D16-C16</f>
        <v>2.0700000000000003</v>
      </c>
      <c r="F16" s="80">
        <v>2.5</v>
      </c>
      <c r="G16" s="85" t="s">
        <v>361</v>
      </c>
    </row>
    <row r="17" spans="1:7" ht="60.2" customHeight="1" x14ac:dyDescent="0.25">
      <c r="A17" t="s">
        <v>278</v>
      </c>
      <c r="B17" t="s">
        <v>279</v>
      </c>
      <c r="C17" s="2">
        <v>1.8</v>
      </c>
      <c r="D17" s="31">
        <v>4.46</v>
      </c>
      <c r="E17" s="31">
        <f t="shared" ref="E17:E23" si="1">D17-C17</f>
        <v>2.66</v>
      </c>
      <c r="F17" s="80"/>
      <c r="G17" s="85"/>
    </row>
    <row r="18" spans="1:7" ht="90" x14ac:dyDescent="0.25">
      <c r="A18" t="s">
        <v>280</v>
      </c>
      <c r="B18" t="s">
        <v>281</v>
      </c>
      <c r="C18" s="2">
        <v>2.2999999999999998</v>
      </c>
      <c r="D18" s="31">
        <v>3.34</v>
      </c>
      <c r="E18" s="31">
        <f t="shared" si="1"/>
        <v>1.04</v>
      </c>
      <c r="F18" s="80"/>
      <c r="G18" s="73" t="s">
        <v>370</v>
      </c>
    </row>
    <row r="19" spans="1:7" x14ac:dyDescent="0.25">
      <c r="C19" s="2"/>
      <c r="D19" s="31"/>
      <c r="E19" s="31"/>
      <c r="F19" s="59"/>
      <c r="G19" s="73"/>
    </row>
    <row r="20" spans="1:7" x14ac:dyDescent="0.25">
      <c r="A20" s="1" t="s">
        <v>362</v>
      </c>
      <c r="C20" s="2"/>
      <c r="D20" s="31"/>
      <c r="E20" s="31"/>
      <c r="F20" s="43"/>
      <c r="G20" s="73"/>
    </row>
    <row r="21" spans="1:7" ht="135" x14ac:dyDescent="0.25">
      <c r="A21" t="s">
        <v>282</v>
      </c>
      <c r="B21" t="s">
        <v>283</v>
      </c>
      <c r="C21" s="2">
        <v>13.6</v>
      </c>
      <c r="D21" s="31">
        <v>33</v>
      </c>
      <c r="E21" s="31">
        <f t="shared" si="1"/>
        <v>19.399999999999999</v>
      </c>
      <c r="F21" s="2">
        <v>0.5</v>
      </c>
      <c r="G21" s="75" t="s">
        <v>397</v>
      </c>
    </row>
    <row r="22" spans="1:7" ht="52.5" customHeight="1" x14ac:dyDescent="0.25">
      <c r="A22" t="s">
        <v>284</v>
      </c>
      <c r="B22" t="s">
        <v>285</v>
      </c>
      <c r="C22" s="2">
        <v>2.2000000000000002</v>
      </c>
      <c r="D22" s="31">
        <v>8.3000000000000007</v>
      </c>
      <c r="E22" s="31">
        <f t="shared" si="1"/>
        <v>6.1000000000000005</v>
      </c>
      <c r="F22" s="31"/>
      <c r="G22" s="71" t="s">
        <v>363</v>
      </c>
    </row>
    <row r="23" spans="1:7" ht="165" x14ac:dyDescent="0.25">
      <c r="A23" t="s">
        <v>286</v>
      </c>
      <c r="B23" t="s">
        <v>287</v>
      </c>
      <c r="C23" s="42">
        <v>17.399999999999999</v>
      </c>
      <c r="D23" s="32"/>
      <c r="E23" s="32">
        <f t="shared" si="1"/>
        <v>-17.399999999999999</v>
      </c>
      <c r="F23" s="31"/>
      <c r="G23" s="76" t="s">
        <v>385</v>
      </c>
    </row>
    <row r="24" spans="1:7" ht="129" customHeight="1" x14ac:dyDescent="0.25">
      <c r="A24" t="s">
        <v>288</v>
      </c>
      <c r="B24" t="s">
        <v>289</v>
      </c>
      <c r="C24" s="2">
        <v>2.1</v>
      </c>
      <c r="D24" s="31">
        <v>10.46</v>
      </c>
      <c r="E24" s="31">
        <f>D24-C24</f>
        <v>8.3600000000000012</v>
      </c>
      <c r="F24" s="31"/>
      <c r="G24" s="82" t="s">
        <v>386</v>
      </c>
    </row>
    <row r="25" spans="1:7" x14ac:dyDescent="0.25">
      <c r="A25" t="s">
        <v>290</v>
      </c>
      <c r="B25" t="s">
        <v>291</v>
      </c>
      <c r="C25" s="2">
        <v>11.4</v>
      </c>
      <c r="D25" s="31">
        <v>22.39</v>
      </c>
      <c r="E25" s="31">
        <f t="shared" ref="E25:E28" si="2">D25-C25</f>
        <v>10.99</v>
      </c>
      <c r="F25" s="31"/>
      <c r="G25" s="82"/>
    </row>
    <row r="26" spans="1:7" x14ac:dyDescent="0.25">
      <c r="A26" t="s">
        <v>292</v>
      </c>
      <c r="B26" t="s">
        <v>293</v>
      </c>
      <c r="C26" s="2">
        <v>1.7</v>
      </c>
      <c r="D26" s="31">
        <v>6.87</v>
      </c>
      <c r="E26" s="31">
        <f t="shared" si="2"/>
        <v>5.17</v>
      </c>
      <c r="F26" s="31"/>
      <c r="G26" s="82"/>
    </row>
    <row r="27" spans="1:7" x14ac:dyDescent="0.25">
      <c r="A27" t="s">
        <v>294</v>
      </c>
      <c r="B27" t="s">
        <v>295</v>
      </c>
      <c r="C27" s="2">
        <v>4.5</v>
      </c>
      <c r="D27" s="31">
        <v>6.83</v>
      </c>
      <c r="E27" s="31">
        <f t="shared" si="2"/>
        <v>2.33</v>
      </c>
      <c r="F27" s="31"/>
      <c r="G27" s="83" t="s">
        <v>364</v>
      </c>
    </row>
    <row r="28" spans="1:7" x14ac:dyDescent="0.25">
      <c r="A28" t="s">
        <v>296</v>
      </c>
      <c r="B28" t="s">
        <v>297</v>
      </c>
      <c r="C28" s="2">
        <v>6</v>
      </c>
      <c r="D28" s="31">
        <v>6.89</v>
      </c>
      <c r="E28" s="31">
        <f t="shared" si="2"/>
        <v>0.88999999999999968</v>
      </c>
      <c r="F28" s="31"/>
      <c r="G28" s="83"/>
    </row>
    <row r="29" spans="1:7" x14ac:dyDescent="0.25">
      <c r="A29" t="s">
        <v>298</v>
      </c>
      <c r="B29" t="s">
        <v>299</v>
      </c>
      <c r="C29" s="2" t="s">
        <v>173</v>
      </c>
      <c r="D29" s="33">
        <v>4.0599999999999996</v>
      </c>
      <c r="E29" s="31"/>
      <c r="F29" s="31"/>
      <c r="G29" s="83"/>
    </row>
    <row r="30" spans="1:7" x14ac:dyDescent="0.25">
      <c r="G30" s="60"/>
    </row>
    <row r="31" spans="1:7" ht="120" x14ac:dyDescent="0.25">
      <c r="A31" t="s">
        <v>300</v>
      </c>
      <c r="B31" t="s">
        <v>301</v>
      </c>
      <c r="C31" s="2" t="s">
        <v>173</v>
      </c>
      <c r="D31" s="33">
        <v>9.0500000000000007</v>
      </c>
      <c r="E31" s="31"/>
      <c r="F31" s="31"/>
      <c r="G31" s="71" t="s">
        <v>398</v>
      </c>
    </row>
    <row r="32" spans="1:7" ht="45" x14ac:dyDescent="0.25">
      <c r="A32" t="s">
        <v>302</v>
      </c>
      <c r="B32" t="s">
        <v>303</v>
      </c>
      <c r="C32" s="2" t="s">
        <v>173</v>
      </c>
      <c r="D32" s="33" t="s">
        <v>236</v>
      </c>
      <c r="E32" s="31"/>
      <c r="F32" s="31"/>
      <c r="G32" s="71" t="s">
        <v>399</v>
      </c>
    </row>
    <row r="33" spans="1:7" ht="75" x14ac:dyDescent="0.25">
      <c r="A33" t="s">
        <v>304</v>
      </c>
      <c r="B33" t="s">
        <v>305</v>
      </c>
      <c r="C33" s="2">
        <v>11.6</v>
      </c>
      <c r="D33" s="31">
        <v>19.79</v>
      </c>
      <c r="E33" s="31">
        <f>D33-C33</f>
        <v>8.19</v>
      </c>
      <c r="F33" s="2">
        <v>3.5</v>
      </c>
      <c r="G33" s="60" t="s">
        <v>365</v>
      </c>
    </row>
    <row r="34" spans="1:7" x14ac:dyDescent="0.25">
      <c r="A34" t="s">
        <v>306</v>
      </c>
      <c r="B34" t="s">
        <v>307</v>
      </c>
      <c r="C34" s="2">
        <v>8</v>
      </c>
      <c r="D34" s="31">
        <v>11.71</v>
      </c>
      <c r="E34" s="31">
        <f t="shared" ref="E34:E35" si="3">D34-C34</f>
        <v>3.7100000000000009</v>
      </c>
      <c r="F34" s="31"/>
      <c r="G34" s="83" t="s">
        <v>366</v>
      </c>
    </row>
    <row r="35" spans="1:7" ht="40.700000000000003" customHeight="1" x14ac:dyDescent="0.25">
      <c r="A35" t="s">
        <v>308</v>
      </c>
      <c r="B35" t="s">
        <v>309</v>
      </c>
      <c r="C35" s="2">
        <v>1.5</v>
      </c>
      <c r="D35" s="31">
        <v>1.9</v>
      </c>
      <c r="E35" s="31">
        <f t="shared" si="3"/>
        <v>0.39999999999999991</v>
      </c>
      <c r="F35" s="31"/>
      <c r="G35" s="83"/>
    </row>
    <row r="36" spans="1:7" x14ac:dyDescent="0.25">
      <c r="A36" t="s">
        <v>77</v>
      </c>
      <c r="C36" s="49"/>
      <c r="D36" s="34"/>
      <c r="E36" s="31"/>
      <c r="F36" s="31"/>
      <c r="G36" s="71"/>
    </row>
    <row r="37" spans="1:7" s="1" customFormat="1" x14ac:dyDescent="0.25">
      <c r="A37" s="1" t="s">
        <v>78</v>
      </c>
      <c r="C37" s="3">
        <f>SUM(C9:C35)</f>
        <v>118.59999999999998</v>
      </c>
      <c r="D37" s="35">
        <f>SUM(D9:D35)</f>
        <v>199.08000000000004</v>
      </c>
      <c r="E37" s="35">
        <f>SUM(E9:E35)</f>
        <v>67.37</v>
      </c>
      <c r="F37" s="35"/>
      <c r="G37" s="74"/>
    </row>
    <row r="38" spans="1:7" x14ac:dyDescent="0.25">
      <c r="B38" s="1" t="s">
        <v>310</v>
      </c>
      <c r="G38" s="60"/>
    </row>
    <row r="39" spans="1:7" x14ac:dyDescent="0.25">
      <c r="D39" s="11"/>
      <c r="E39" s="11"/>
      <c r="F39" s="11"/>
      <c r="G39" s="60"/>
    </row>
    <row r="40" spans="1:7" x14ac:dyDescent="0.25">
      <c r="D40" s="11"/>
      <c r="E40" s="11"/>
      <c r="F40" s="11"/>
      <c r="G40" s="60"/>
    </row>
    <row r="41" spans="1:7" x14ac:dyDescent="0.25">
      <c r="G41" s="60"/>
    </row>
    <row r="42" spans="1:7" x14ac:dyDescent="0.25">
      <c r="G42" s="60"/>
    </row>
    <row r="43" spans="1:7" x14ac:dyDescent="0.25">
      <c r="G43" s="60"/>
    </row>
    <row r="44" spans="1:7" x14ac:dyDescent="0.25">
      <c r="G44" s="60"/>
    </row>
    <row r="45" spans="1:7" x14ac:dyDescent="0.25">
      <c r="G45" s="60"/>
    </row>
    <row r="46" spans="1:7" x14ac:dyDescent="0.25">
      <c r="B46" t="s">
        <v>77</v>
      </c>
      <c r="G46" s="60"/>
    </row>
    <row r="47" spans="1:7" x14ac:dyDescent="0.25">
      <c r="G47" s="60"/>
    </row>
    <row r="48" spans="1:7" x14ac:dyDescent="0.25">
      <c r="B48" t="s">
        <v>77</v>
      </c>
      <c r="G48" s="60"/>
    </row>
    <row r="49" spans="2:7" x14ac:dyDescent="0.25">
      <c r="G49" s="60"/>
    </row>
    <row r="50" spans="2:7" x14ac:dyDescent="0.25">
      <c r="B50" t="s">
        <v>77</v>
      </c>
      <c r="G50" s="60"/>
    </row>
    <row r="51" spans="2:7" x14ac:dyDescent="0.25">
      <c r="G51" s="60"/>
    </row>
    <row r="52" spans="2:7" x14ac:dyDescent="0.25">
      <c r="G52" s="60"/>
    </row>
    <row r="53" spans="2:7" x14ac:dyDescent="0.25">
      <c r="B53" t="s">
        <v>77</v>
      </c>
      <c r="G53" s="60"/>
    </row>
    <row r="55" spans="2:7" x14ac:dyDescent="0.25">
      <c r="B55" t="s">
        <v>77</v>
      </c>
    </row>
    <row r="57" spans="2:7" x14ac:dyDescent="0.25">
      <c r="B57" t="s">
        <v>77</v>
      </c>
    </row>
  </sheetData>
  <mergeCells count="8">
    <mergeCell ref="G24:G26"/>
    <mergeCell ref="G27:G29"/>
    <mergeCell ref="G34:G35"/>
    <mergeCell ref="A1:B1"/>
    <mergeCell ref="F16:F18"/>
    <mergeCell ref="A15:B15"/>
    <mergeCell ref="A8:B8"/>
    <mergeCell ref="G16:G17"/>
  </mergeCells>
  <phoneticPr fontId="7"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D9D84-D84F-4737-A6EB-433BB027B3B0}">
  <dimension ref="A1:F31"/>
  <sheetViews>
    <sheetView zoomScale="80" zoomScaleNormal="80" workbookViewId="0">
      <selection activeCell="F13" sqref="F13"/>
    </sheetView>
  </sheetViews>
  <sheetFormatPr defaultRowHeight="15" x14ac:dyDescent="0.25"/>
  <cols>
    <col min="1" max="1" width="14.140625" customWidth="1"/>
    <col min="2" max="2" width="78.42578125" customWidth="1"/>
    <col min="4" max="4" width="22.28515625" bestFit="1" customWidth="1"/>
    <col min="6" max="6" width="78.28515625" customWidth="1"/>
  </cols>
  <sheetData>
    <row r="1" spans="1:6" x14ac:dyDescent="0.25">
      <c r="A1" s="78" t="s">
        <v>311</v>
      </c>
      <c r="B1" s="78"/>
      <c r="D1" s="28"/>
      <c r="E1" t="s">
        <v>1</v>
      </c>
      <c r="F1" s="6"/>
    </row>
    <row r="2" spans="1:6" x14ac:dyDescent="0.25">
      <c r="D2" s="29"/>
      <c r="E2" t="s">
        <v>2</v>
      </c>
      <c r="F2" s="6"/>
    </row>
    <row r="3" spans="1:6" x14ac:dyDescent="0.25">
      <c r="D3" s="36">
        <f>D20</f>
        <v>288.55</v>
      </c>
      <c r="E3" t="s">
        <v>3</v>
      </c>
      <c r="F3" s="6"/>
    </row>
    <row r="4" spans="1:6" x14ac:dyDescent="0.25">
      <c r="F4" s="6"/>
    </row>
    <row r="5" spans="1:6" x14ac:dyDescent="0.25">
      <c r="A5" s="1"/>
      <c r="B5" s="1"/>
      <c r="C5" s="1"/>
      <c r="D5" s="1"/>
      <c r="E5" s="1"/>
      <c r="F5" s="23"/>
    </row>
    <row r="6" spans="1:6" x14ac:dyDescent="0.25">
      <c r="A6" s="1"/>
      <c r="B6" s="1"/>
      <c r="C6" s="3" t="s">
        <v>5</v>
      </c>
      <c r="D6" s="12" t="s">
        <v>6</v>
      </c>
      <c r="E6" s="12" t="s">
        <v>7</v>
      </c>
      <c r="F6" s="24" t="s">
        <v>8</v>
      </c>
    </row>
    <row r="7" spans="1:6" x14ac:dyDescent="0.25">
      <c r="A7" s="1" t="s">
        <v>9</v>
      </c>
      <c r="B7" s="1" t="s">
        <v>10</v>
      </c>
      <c r="C7" s="4" t="s">
        <v>11</v>
      </c>
      <c r="D7" s="17" t="s">
        <v>12</v>
      </c>
      <c r="E7" s="17" t="s">
        <v>12</v>
      </c>
      <c r="F7" s="6"/>
    </row>
    <row r="8" spans="1:6" ht="45" x14ac:dyDescent="0.25">
      <c r="A8" t="s">
        <v>312</v>
      </c>
      <c r="B8" t="s">
        <v>313</v>
      </c>
      <c r="C8" s="2">
        <v>51.6</v>
      </c>
      <c r="D8" s="48">
        <v>102.77</v>
      </c>
      <c r="E8" s="25">
        <f>D8-C8</f>
        <v>51.169999999999995</v>
      </c>
      <c r="F8" s="46" t="s">
        <v>314</v>
      </c>
    </row>
    <row r="9" spans="1:6" ht="29.45" customHeight="1" x14ac:dyDescent="0.25">
      <c r="A9" t="s">
        <v>315</v>
      </c>
      <c r="B9" t="s">
        <v>316</v>
      </c>
      <c r="D9" s="33">
        <v>80.13</v>
      </c>
      <c r="F9" s="6" t="s">
        <v>352</v>
      </c>
    </row>
    <row r="10" spans="1:6" ht="26.85" customHeight="1" x14ac:dyDescent="0.25">
      <c r="A10" t="s">
        <v>317</v>
      </c>
      <c r="B10" t="s">
        <v>318</v>
      </c>
      <c r="D10" s="33" t="s">
        <v>236</v>
      </c>
      <c r="F10" s="6" t="s">
        <v>353</v>
      </c>
    </row>
    <row r="11" spans="1:6" x14ac:dyDescent="0.25">
      <c r="A11" t="s">
        <v>319</v>
      </c>
      <c r="B11" t="s">
        <v>320</v>
      </c>
      <c r="D11" s="33">
        <v>2.63</v>
      </c>
      <c r="F11" t="s">
        <v>354</v>
      </c>
    </row>
    <row r="12" spans="1:6" ht="90" x14ac:dyDescent="0.25">
      <c r="A12" t="s">
        <v>321</v>
      </c>
      <c r="B12" t="s">
        <v>322</v>
      </c>
      <c r="D12" s="33">
        <v>18.53</v>
      </c>
      <c r="F12" s="6" t="s">
        <v>387</v>
      </c>
    </row>
    <row r="13" spans="1:6" ht="60" x14ac:dyDescent="0.25">
      <c r="A13" t="s">
        <v>323</v>
      </c>
      <c r="B13" t="s">
        <v>324</v>
      </c>
      <c r="D13" s="33">
        <v>12.46</v>
      </c>
      <c r="F13" s="67" t="s">
        <v>388</v>
      </c>
    </row>
    <row r="14" spans="1:6" ht="45" x14ac:dyDescent="0.25">
      <c r="A14" t="s">
        <v>325</v>
      </c>
      <c r="B14" t="s">
        <v>326</v>
      </c>
      <c r="D14" s="33">
        <v>38.6</v>
      </c>
      <c r="F14" s="6" t="s">
        <v>355</v>
      </c>
    </row>
    <row r="15" spans="1:6" ht="30" x14ac:dyDescent="0.25">
      <c r="A15" t="s">
        <v>327</v>
      </c>
      <c r="B15" t="s">
        <v>328</v>
      </c>
      <c r="D15" s="33">
        <v>13.95</v>
      </c>
      <c r="F15" s="6" t="s">
        <v>356</v>
      </c>
    </row>
    <row r="16" spans="1:6" ht="75" x14ac:dyDescent="0.25">
      <c r="A16" t="s">
        <v>329</v>
      </c>
      <c r="B16" t="s">
        <v>330</v>
      </c>
      <c r="D16" s="33">
        <v>110.64</v>
      </c>
      <c r="F16" s="6" t="s">
        <v>357</v>
      </c>
    </row>
    <row r="17" spans="1:6" x14ac:dyDescent="0.25">
      <c r="A17" t="s">
        <v>331</v>
      </c>
      <c r="B17" t="s">
        <v>332</v>
      </c>
      <c r="D17" s="33">
        <v>6.37</v>
      </c>
      <c r="F17" s="6" t="s">
        <v>358</v>
      </c>
    </row>
    <row r="18" spans="1:6" ht="30" x14ac:dyDescent="0.25">
      <c r="A18" t="s">
        <v>333</v>
      </c>
      <c r="B18" t="s">
        <v>334</v>
      </c>
      <c r="D18" s="33">
        <v>5.24</v>
      </c>
      <c r="F18" s="6" t="s">
        <v>359</v>
      </c>
    </row>
    <row r="19" spans="1:6" x14ac:dyDescent="0.25">
      <c r="D19" s="31"/>
    </row>
    <row r="20" spans="1:6" s="1" customFormat="1" x14ac:dyDescent="0.25">
      <c r="A20" s="1" t="s">
        <v>78</v>
      </c>
      <c r="D20" s="35">
        <f>SUM(D9:D18)</f>
        <v>288.55</v>
      </c>
    </row>
    <row r="21" spans="1:6" x14ac:dyDescent="0.25">
      <c r="D21" s="31"/>
    </row>
    <row r="31" spans="1:6" x14ac:dyDescent="0.25">
      <c r="B31" s="2"/>
      <c r="E31" s="31"/>
    </row>
  </sheetData>
  <mergeCells count="1">
    <mergeCell ref="A1:B1"/>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E57A5-F465-4319-9F00-122500E5A848}">
  <dimension ref="A1:H11"/>
  <sheetViews>
    <sheetView zoomScale="80" zoomScaleNormal="80" workbookViewId="0">
      <selection activeCell="A8" sqref="A8"/>
    </sheetView>
  </sheetViews>
  <sheetFormatPr defaultRowHeight="15" x14ac:dyDescent="0.25"/>
  <cols>
    <col min="1" max="1" width="17.85546875" bestFit="1" customWidth="1"/>
    <col min="2" max="2" width="62.140625" customWidth="1"/>
    <col min="3" max="3" width="9.140625" style="2" customWidth="1"/>
    <col min="4" max="4" width="24.42578125" style="2" bestFit="1" customWidth="1"/>
    <col min="5" max="5" width="9.140625" style="2" customWidth="1"/>
    <col min="6" max="6" width="13.7109375" style="2" customWidth="1"/>
    <col min="7" max="7" width="76.42578125" customWidth="1"/>
    <col min="8" max="8" width="14.42578125" style="15" bestFit="1" customWidth="1"/>
  </cols>
  <sheetData>
    <row r="1" spans="1:8" x14ac:dyDescent="0.25">
      <c r="A1" s="78" t="s">
        <v>0</v>
      </c>
      <c r="B1" s="78"/>
      <c r="D1" s="28"/>
      <c r="E1" t="s">
        <v>1</v>
      </c>
    </row>
    <row r="2" spans="1:8" x14ac:dyDescent="0.25">
      <c r="D2" s="29"/>
      <c r="E2" t="s">
        <v>2</v>
      </c>
    </row>
    <row r="3" spans="1:8" x14ac:dyDescent="0.25">
      <c r="D3" s="30"/>
      <c r="E3" t="s">
        <v>3</v>
      </c>
    </row>
    <row r="5" spans="1:8" x14ac:dyDescent="0.25">
      <c r="A5" s="78" t="s">
        <v>4</v>
      </c>
      <c r="B5" s="78"/>
      <c r="C5" s="1"/>
      <c r="D5" s="1"/>
      <c r="E5" s="1"/>
      <c r="F5" s="1"/>
    </row>
    <row r="6" spans="1:8" s="15" customFormat="1" x14ac:dyDescent="0.25">
      <c r="A6"/>
      <c r="B6"/>
      <c r="C6" s="3" t="s">
        <v>5</v>
      </c>
      <c r="D6" s="12" t="s">
        <v>6</v>
      </c>
      <c r="E6" s="12" t="s">
        <v>7</v>
      </c>
      <c r="F6" s="3" t="s">
        <v>178</v>
      </c>
      <c r="G6" s="3" t="s">
        <v>8</v>
      </c>
    </row>
    <row r="7" spans="1:8" s="15" customFormat="1" x14ac:dyDescent="0.25">
      <c r="C7" s="4" t="s">
        <v>11</v>
      </c>
      <c r="D7" s="17" t="s">
        <v>12</v>
      </c>
      <c r="E7" s="17" t="s">
        <v>12</v>
      </c>
      <c r="F7" s="4"/>
      <c r="G7"/>
    </row>
    <row r="8" spans="1:8" x14ac:dyDescent="0.25">
      <c r="A8" t="s">
        <v>335</v>
      </c>
      <c r="B8" t="s">
        <v>336</v>
      </c>
      <c r="C8" s="86">
        <v>200</v>
      </c>
      <c r="D8" s="80">
        <v>231</v>
      </c>
      <c r="E8" s="80">
        <f>D8-C8</f>
        <v>31</v>
      </c>
      <c r="F8" s="80">
        <f>231*0.5</f>
        <v>115.5</v>
      </c>
      <c r="G8" s="79" t="s">
        <v>351</v>
      </c>
      <c r="H8"/>
    </row>
    <row r="9" spans="1:8" ht="29.45" customHeight="1" x14ac:dyDescent="0.25">
      <c r="A9" t="s">
        <v>337</v>
      </c>
      <c r="B9" t="s">
        <v>338</v>
      </c>
      <c r="C9" s="86"/>
      <c r="D9" s="80"/>
      <c r="E9" s="80"/>
      <c r="F9" s="80"/>
      <c r="G9" s="79"/>
      <c r="H9"/>
    </row>
    <row r="10" spans="1:8" x14ac:dyDescent="0.25">
      <c r="C10" s="13">
        <f>SUM(C8:C8)</f>
        <v>200</v>
      </c>
      <c r="D10" s="13">
        <f>SUM(D8:D8)</f>
        <v>231</v>
      </c>
      <c r="E10" s="2">
        <f>D10-C10</f>
        <v>31</v>
      </c>
    </row>
    <row r="11" spans="1:8" x14ac:dyDescent="0.25">
      <c r="C11"/>
      <c r="D11"/>
      <c r="E11" s="26"/>
      <c r="F11" s="26"/>
    </row>
  </sheetData>
  <mergeCells count="7">
    <mergeCell ref="G8:G9"/>
    <mergeCell ref="F8:F9"/>
    <mergeCell ref="D8:D9"/>
    <mergeCell ref="A1:B1"/>
    <mergeCell ref="A5:B5"/>
    <mergeCell ref="C8:C9"/>
    <mergeCell ref="E8:E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FECB30F0477C449972F76FD9CB294A2" ma:contentTypeVersion="12" ma:contentTypeDescription="Create a new document." ma:contentTypeScope="" ma:versionID="eddb87f600b0efb8f53e6f0309fd6e8f">
  <xsd:schema xmlns:xsd="http://www.w3.org/2001/XMLSchema" xmlns:xs="http://www.w3.org/2001/XMLSchema" xmlns:p="http://schemas.microsoft.com/office/2006/metadata/properties" xmlns:ns2="e82ee7ac-4e06-42c1-9f27-6483cc1a96b9" xmlns:ns3="44b15aa5-5e98-496d-a4bf-a5d585fc9f9e" targetNamespace="http://schemas.microsoft.com/office/2006/metadata/properties" ma:root="true" ma:fieldsID="16f14871aed6d03b414cb186db88afc8" ns2:_="" ns3:_="">
    <xsd:import namespace="e82ee7ac-4e06-42c1-9f27-6483cc1a96b9"/>
    <xsd:import namespace="44b15aa5-5e98-496d-a4bf-a5d585fc9f9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2ee7ac-4e06-42c1-9f27-6483cc1a96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b15aa5-5e98-496d-a4bf-a5d585fc9f9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9F0631-8A17-48E3-94A6-C7B171DFBB13}">
  <ds:schemaRefs>
    <ds:schemaRef ds:uri="http://schemas.microsoft.com/sharepoint/v3/contenttype/forms"/>
  </ds:schemaRefs>
</ds:datastoreItem>
</file>

<file path=customXml/itemProps2.xml><?xml version="1.0" encoding="utf-8"?>
<ds:datastoreItem xmlns:ds="http://schemas.openxmlformats.org/officeDocument/2006/customXml" ds:itemID="{2CA28408-C8DA-4E5A-BC3A-A9FEFC589C48}"/>
</file>

<file path=customXml/itemProps3.xml><?xml version="1.0" encoding="utf-8"?>
<ds:datastoreItem xmlns:ds="http://schemas.openxmlformats.org/officeDocument/2006/customXml" ds:itemID="{D5986DD8-9B2D-4794-A11C-F947DF9F85F4}">
  <ds:schemaRefs>
    <ds:schemaRef ds:uri="http://schemas.microsoft.com/office/2006/documentManagement/types"/>
    <ds:schemaRef ds:uri="db468aee-3eae-4784-89c9-91de1c11926a"/>
    <ds:schemaRef ds:uri="http://schemas.microsoft.com/office/infopath/2007/PartnerControls"/>
    <ds:schemaRef ds:uri="http://purl.org/dc/dcmitype/"/>
    <ds:schemaRef ds:uri="http://schemas.openxmlformats.org/package/2006/metadata/core-properties"/>
    <ds:schemaRef ds:uri="http://purl.org/dc/elements/1.1/"/>
    <ds:schemaRef ds:uri="http://purl.org/dc/terms/"/>
    <ds:schemaRef ds:uri="http://www.w3.org/XML/1998/namespac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Core</vt:lpstr>
      <vt:lpstr>Capacity</vt:lpstr>
      <vt:lpstr>Commercial</vt:lpstr>
      <vt:lpstr>Sustainability</vt:lpstr>
      <vt:lpstr>HBS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Matthew.Jones</dc:creator>
  <cp:keywords/>
  <dc:description/>
  <cp:lastModifiedBy>Kealy, Eoin</cp:lastModifiedBy>
  <cp:revision/>
  <dcterms:created xsi:type="dcterms:W3CDTF">2019-05-23T07:36:29Z</dcterms:created>
  <dcterms:modified xsi:type="dcterms:W3CDTF">2022-04-08T10:46:07Z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0x010100EFECB30F0477C449972F76FD9CB294A2</vt:lpwstr>
  </property>
</Properties>
</file>